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iprtova\Desktop\"/>
    </mc:Choice>
  </mc:AlternateContent>
  <bookViews>
    <workbookView xWindow="0" yWindow="0" windowWidth="0" windowHeight="0"/>
  </bookViews>
  <sheets>
    <sheet name="Rekapitulace stavby" sheetId="1" r:id="rId1"/>
    <sheet name="A.1.1 - Výměna kolejnic(S..." sheetId="2" r:id="rId2"/>
    <sheet name="A.1.2 - Materiál zajištěn..." sheetId="3" r:id="rId3"/>
    <sheet name="A.1.3 - Práce SSZT a SEE(..." sheetId="4" r:id="rId4"/>
    <sheet name="A.1.4 - Přeprava(Sborník ..." sheetId="5" r:id="rId5"/>
    <sheet name="A.1.5 - VON(Sborník 2021)" sheetId="6" r:id="rId6"/>
    <sheet name="A.2.1 - Výměna kolejnic(S..." sheetId="7" r:id="rId7"/>
    <sheet name="A.2.2 - Materiál zajištěn..." sheetId="8" r:id="rId8"/>
    <sheet name="A.2.3 - Přeprava(Sborník ..." sheetId="9" r:id="rId9"/>
    <sheet name="A.2.4 - VON(Sborník 2021)" sheetId="10" r:id="rId10"/>
    <sheet name="A.3.1 - Výměna kolejnic(S..." sheetId="11" r:id="rId11"/>
    <sheet name="A.3.2 - Materiál zajištěn..." sheetId="12" r:id="rId12"/>
    <sheet name="A.3.3 - Přeprava" sheetId="13" r:id="rId13"/>
    <sheet name="A.3.4 - VON(Sborník 2021)" sheetId="14" r:id="rId14"/>
  </sheets>
  <definedNames>
    <definedName name="_xlnm.Print_Area" localSheetId="0">'Rekapitulace stavby'!$D$4:$AO$76,'Rekapitulace stavby'!$C$82:$AQ$111</definedName>
    <definedName name="_xlnm.Print_Titles" localSheetId="0">'Rekapitulace stavby'!$92:$92</definedName>
    <definedName name="_xlnm._FilterDatabase" localSheetId="1" hidden="1">'A.1.1 - Výměna kolejnic(S...'!$C$119:$K$154</definedName>
    <definedName name="_xlnm.Print_Area" localSheetId="1">'A.1.1 - Výměna kolejnic(S...'!$C$105:$K$154</definedName>
    <definedName name="_xlnm.Print_Titles" localSheetId="1">'A.1.1 - Výměna kolejnic(S...'!$119:$119</definedName>
    <definedName name="_xlnm._FilterDatabase" localSheetId="2" hidden="1">'A.1.2 - Materiál zajištěn...'!$C$119:$K$128</definedName>
    <definedName name="_xlnm.Print_Area" localSheetId="2">'A.1.2 - Materiál zajištěn...'!$C$105:$K$128</definedName>
    <definedName name="_xlnm.Print_Titles" localSheetId="2">'A.1.2 - Materiál zajištěn...'!$119:$119</definedName>
    <definedName name="_xlnm._FilterDatabase" localSheetId="3" hidden="1">'A.1.3 - Práce SSZT a SEE(...'!$C$119:$K$128</definedName>
    <definedName name="_xlnm.Print_Area" localSheetId="3">'A.1.3 - Práce SSZT a SEE(...'!$C$105:$K$128</definedName>
    <definedName name="_xlnm.Print_Titles" localSheetId="3">'A.1.3 - Práce SSZT a SEE(...'!$119:$119</definedName>
    <definedName name="_xlnm._FilterDatabase" localSheetId="4" hidden="1">'A.1.4 - Přeprava(Sborník ...'!$C$119:$K$129</definedName>
    <definedName name="_xlnm.Print_Area" localSheetId="4">'A.1.4 - Přeprava(Sborník ...'!$C$105:$K$129</definedName>
    <definedName name="_xlnm.Print_Titles" localSheetId="4">'A.1.4 - Přeprava(Sborník ...'!$119:$119</definedName>
    <definedName name="_xlnm._FilterDatabase" localSheetId="5" hidden="1">'A.1.5 - VON(Sborník 2021)'!$C$119:$K$125</definedName>
    <definedName name="_xlnm.Print_Area" localSheetId="5">'A.1.5 - VON(Sborník 2021)'!$C$105:$K$125</definedName>
    <definedName name="_xlnm.Print_Titles" localSheetId="5">'A.1.5 - VON(Sborník 2021)'!$119:$119</definedName>
    <definedName name="_xlnm._FilterDatabase" localSheetId="6" hidden="1">'A.2.1 - Výměna kolejnic(S...'!$C$119:$K$149</definedName>
    <definedName name="_xlnm.Print_Area" localSheetId="6">'A.2.1 - Výměna kolejnic(S...'!$C$105:$K$149</definedName>
    <definedName name="_xlnm.Print_Titles" localSheetId="6">'A.2.1 - Výměna kolejnic(S...'!$119:$119</definedName>
    <definedName name="_xlnm._FilterDatabase" localSheetId="7" hidden="1">'A.2.2 - Materiál zajištěn...'!$C$119:$K$124</definedName>
    <definedName name="_xlnm.Print_Area" localSheetId="7">'A.2.2 - Materiál zajištěn...'!$C$105:$K$124</definedName>
    <definedName name="_xlnm.Print_Titles" localSheetId="7">'A.2.2 - Materiál zajištěn...'!$119:$119</definedName>
    <definedName name="_xlnm._FilterDatabase" localSheetId="8" hidden="1">'A.2.3 - Přeprava(Sborník ...'!$C$119:$K$126</definedName>
    <definedName name="_xlnm.Print_Area" localSheetId="8">'A.2.3 - Přeprava(Sborník ...'!$C$105:$K$126</definedName>
    <definedName name="_xlnm.Print_Titles" localSheetId="8">'A.2.3 - Přeprava(Sborník ...'!$119:$119</definedName>
    <definedName name="_xlnm._FilterDatabase" localSheetId="9" hidden="1">'A.2.4 - VON(Sborník 2021)'!$C$119:$K$125</definedName>
    <definedName name="_xlnm.Print_Area" localSheetId="9">'A.2.4 - VON(Sborník 2021)'!$C$105:$K$125</definedName>
    <definedName name="_xlnm.Print_Titles" localSheetId="9">'A.2.4 - VON(Sborník 2021)'!$119:$119</definedName>
    <definedName name="_xlnm._FilterDatabase" localSheetId="10" hidden="1">'A.3.1 - Výměna kolejnic(S...'!$C$119:$K$146</definedName>
    <definedName name="_xlnm.Print_Area" localSheetId="10">'A.3.1 - Výměna kolejnic(S...'!$C$105:$K$146</definedName>
    <definedName name="_xlnm.Print_Titles" localSheetId="10">'A.3.1 - Výměna kolejnic(S...'!$119:$119</definedName>
    <definedName name="_xlnm._FilterDatabase" localSheetId="11" hidden="1">'A.3.2 - Materiál zajištěn...'!$C$119:$K$122</definedName>
    <definedName name="_xlnm.Print_Area" localSheetId="11">'A.3.2 - Materiál zajištěn...'!$C$105:$K$122</definedName>
    <definedName name="_xlnm.Print_Titles" localSheetId="11">'A.3.2 - Materiál zajištěn...'!$119:$119</definedName>
    <definedName name="_xlnm._FilterDatabase" localSheetId="12" hidden="1">'A.3.3 - Přeprava'!$C$120:$K$129</definedName>
    <definedName name="_xlnm.Print_Area" localSheetId="12">'A.3.3 - Přeprava'!$C$106:$K$129</definedName>
    <definedName name="_xlnm.Print_Titles" localSheetId="12">'A.3.3 - Přeprava'!$120:$120</definedName>
    <definedName name="_xlnm._FilterDatabase" localSheetId="13" hidden="1">'A.3.4 - VON(Sborník 2021)'!$C$119:$K$124</definedName>
    <definedName name="_xlnm.Print_Area" localSheetId="13">'A.3.4 - VON(Sborník 2021)'!$C$105:$K$124</definedName>
    <definedName name="_xlnm.Print_Titles" localSheetId="13">'A.3.4 - VON(Sborník 2021)'!$119:$119</definedName>
  </definedNames>
  <calcPr/>
</workbook>
</file>

<file path=xl/calcChain.xml><?xml version="1.0" encoding="utf-8"?>
<calcChain xmlns="http://schemas.openxmlformats.org/spreadsheetml/2006/main">
  <c i="14" l="1" r="J39"/>
  <c r="J38"/>
  <c i="1" r="AY110"/>
  <c i="14" r="J37"/>
  <c i="1" r="AX110"/>
  <c i="14"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114"/>
  <c r="E7"/>
  <c r="E108"/>
  <c i="13" r="J39"/>
  <c r="J38"/>
  <c i="1" r="AY109"/>
  <c i="13" r="J37"/>
  <c i="1" r="AX109"/>
  <c i="13" r="BI126"/>
  <c r="BH126"/>
  <c r="BG126"/>
  <c r="BF126"/>
  <c r="T126"/>
  <c r="R126"/>
  <c r="P126"/>
  <c r="BI123"/>
  <c r="BH123"/>
  <c r="BG123"/>
  <c r="BF123"/>
  <c r="T123"/>
  <c r="R123"/>
  <c r="P123"/>
  <c r="J118"/>
  <c r="F117"/>
  <c r="F115"/>
  <c r="E113"/>
  <c r="J94"/>
  <c r="F93"/>
  <c r="F91"/>
  <c r="E89"/>
  <c r="J23"/>
  <c r="E23"/>
  <c r="J117"/>
  <c r="J22"/>
  <c r="J20"/>
  <c r="E20"/>
  <c r="F118"/>
  <c r="J19"/>
  <c r="J14"/>
  <c r="J115"/>
  <c r="E7"/>
  <c r="E85"/>
  <c i="12" r="J39"/>
  <c r="J38"/>
  <c i="1" r="AY108"/>
  <c i="12" r="J37"/>
  <c i="1" r="AX108"/>
  <c i="12" r="BI121"/>
  <c r="BH121"/>
  <c r="BG121"/>
  <c r="BF121"/>
  <c r="T121"/>
  <c r="T120"/>
  <c r="R121"/>
  <c r="R120"/>
  <c r="P121"/>
  <c r="P120"/>
  <c i="1" r="AU108"/>
  <c i="12" r="J117"/>
  <c r="F116"/>
  <c r="F114"/>
  <c r="E112"/>
  <c r="J94"/>
  <c r="F93"/>
  <c r="F91"/>
  <c r="E89"/>
  <c r="J23"/>
  <c r="E23"/>
  <c r="J116"/>
  <c r="J22"/>
  <c r="J20"/>
  <c r="E20"/>
  <c r="F117"/>
  <c r="J19"/>
  <c r="J14"/>
  <c r="J91"/>
  <c r="E7"/>
  <c r="E108"/>
  <c i="11" r="J39"/>
  <c r="J38"/>
  <c i="1" r="AY107"/>
  <c i="11" r="J37"/>
  <c i="1" r="AX107"/>
  <c i="11"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91"/>
  <c r="E7"/>
  <c r="E108"/>
  <c i="10" r="J39"/>
  <c r="J38"/>
  <c i="1" r="AY105"/>
  <c i="10" r="J37"/>
  <c i="1" r="AX105"/>
  <c i="10"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91"/>
  <c r="E7"/>
  <c r="E85"/>
  <c i="9" r="J39"/>
  <c r="J38"/>
  <c i="1" r="AY104"/>
  <c i="9" r="J37"/>
  <c i="1" r="AX104"/>
  <c i="9"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8" r="J39"/>
  <c r="J38"/>
  <c i="1" r="AY103"/>
  <c i="8" r="J37"/>
  <c i="1" r="AX103"/>
  <c i="8"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114"/>
  <c r="E7"/>
  <c r="E85"/>
  <c i="7" r="J39"/>
  <c r="J38"/>
  <c i="1" r="AY102"/>
  <c i="7" r="J37"/>
  <c i="1" r="AX102"/>
  <c i="7"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114"/>
  <c r="E7"/>
  <c r="E85"/>
  <c i="6" r="J39"/>
  <c r="J38"/>
  <c i="1" r="AY100"/>
  <c i="6" r="J37"/>
  <c i="1" r="AX100"/>
  <c i="6"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5" r="J39"/>
  <c r="J38"/>
  <c i="1" r="AY99"/>
  <c i="5" r="J37"/>
  <c i="1" r="AX99"/>
  <c i="5"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94"/>
  <c r="J19"/>
  <c r="J14"/>
  <c r="J91"/>
  <c r="E7"/>
  <c r="E85"/>
  <c i="4" r="J39"/>
  <c r="J38"/>
  <c i="1" r="AY98"/>
  <c i="4" r="J37"/>
  <c i="1" r="AX98"/>
  <c i="4"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114"/>
  <c r="E7"/>
  <c r="E85"/>
  <c i="3" r="J39"/>
  <c r="J38"/>
  <c i="1" r="AY97"/>
  <c i="3" r="J37"/>
  <c i="1" r="AX97"/>
  <c i="3"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114"/>
  <c r="E7"/>
  <c r="E108"/>
  <c i="2" r="J39"/>
  <c r="J38"/>
  <c i="1" r="AY96"/>
  <c i="2" r="J37"/>
  <c i="1" r="AX96"/>
  <c i="2"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91"/>
  <c r="E7"/>
  <c r="E108"/>
  <c i="1" r="L90"/>
  <c r="AM90"/>
  <c r="AM89"/>
  <c r="L89"/>
  <c r="AM87"/>
  <c r="L87"/>
  <c r="L85"/>
  <c r="L84"/>
  <c i="14" r="BK123"/>
  <c r="BK121"/>
  <c i="13" r="J126"/>
  <c i="11" r="BK142"/>
  <c r="J140"/>
  <c r="BK138"/>
  <c r="BK136"/>
  <c r="J127"/>
  <c i="10" r="J124"/>
  <c r="J121"/>
  <c i="8" r="J123"/>
  <c r="BK121"/>
  <c i="7" r="BK144"/>
  <c r="BK141"/>
  <c r="BK138"/>
  <c r="BK135"/>
  <c r="BK133"/>
  <c r="J127"/>
  <c r="J121"/>
  <c i="6" r="BK124"/>
  <c r="BK121"/>
  <c i="4" r="J127"/>
  <c r="BK121"/>
  <c i="3" r="J125"/>
  <c r="BK121"/>
  <c i="2" r="J147"/>
  <c r="J142"/>
  <c r="BK140"/>
  <c r="BK131"/>
  <c r="J129"/>
  <c r="BK125"/>
  <c i="1" r="AS95"/>
  <c i="14" r="J123"/>
  <c i="13" r="BK123"/>
  <c i="11" r="BK145"/>
  <c r="J142"/>
  <c r="J138"/>
  <c r="J134"/>
  <c r="J131"/>
  <c r="J123"/>
  <c r="BK121"/>
  <c i="8" r="BK123"/>
  <c i="7" r="BK147"/>
  <c r="BK129"/>
  <c r="J125"/>
  <c r="BK123"/>
  <c i="6" r="J121"/>
  <c i="5" r="J124"/>
  <c r="J121"/>
  <c i="4" r="J123"/>
  <c r="J121"/>
  <c i="3" r="BK127"/>
  <c r="BK125"/>
  <c r="J123"/>
  <c r="J121"/>
  <c i="2" r="BK153"/>
  <c r="J149"/>
  <c r="J145"/>
  <c r="J138"/>
  <c r="BK135"/>
  <c r="BK129"/>
  <c r="BK127"/>
  <c r="BK123"/>
  <c i="1" r="AS106"/>
  <c i="14" r="J121"/>
  <c i="13" r="BK126"/>
  <c r="J123"/>
  <c i="12" r="J121"/>
  <c i="11" r="J136"/>
  <c r="BK134"/>
  <c r="BK127"/>
  <c r="J121"/>
  <c i="10" r="BK124"/>
  <c r="BK121"/>
  <c i="9" r="BK124"/>
  <c r="BK121"/>
  <c i="8" r="J121"/>
  <c i="7" r="J147"/>
  <c r="J141"/>
  <c r="J138"/>
  <c r="J135"/>
  <c r="J129"/>
  <c r="J123"/>
  <c i="6" r="J124"/>
  <c i="5" r="J127"/>
  <c r="BK124"/>
  <c r="BK121"/>
  <c i="4" r="J125"/>
  <c r="BK123"/>
  <c i="2" r="J153"/>
  <c r="BK151"/>
  <c r="BK149"/>
  <c r="BK147"/>
  <c r="J140"/>
  <c r="BK138"/>
  <c r="J133"/>
  <c r="J131"/>
  <c r="J123"/>
  <c r="BK121"/>
  <c i="12" r="BK121"/>
  <c i="11" r="J145"/>
  <c r="BK140"/>
  <c r="BK131"/>
  <c r="BK123"/>
  <c i="9" r="J124"/>
  <c r="J121"/>
  <c i="7" r="J144"/>
  <c r="J133"/>
  <c r="BK127"/>
  <c r="BK125"/>
  <c r="BK121"/>
  <c i="5" r="BK127"/>
  <c i="4" r="BK127"/>
  <c r="BK125"/>
  <c i="3" r="J127"/>
  <c r="BK123"/>
  <c i="2" r="J151"/>
  <c r="BK145"/>
  <c r="BK142"/>
  <c r="J135"/>
  <c r="BK133"/>
  <c r="J127"/>
  <c r="J125"/>
  <c r="J121"/>
  <c i="1" r="AS101"/>
  <c i="12" r="F39"/>
  <c i="1" r="BD108"/>
  <c i="12" r="F38"/>
  <c i="1" r="BC108"/>
  <c i="12" r="F37"/>
  <c i="1" r="BB108"/>
  <c i="12" r="F36"/>
  <c i="1" r="BA108"/>
  <c i="2" l="1" r="R120"/>
  <c i="3" r="R120"/>
  <c i="4" r="BK120"/>
  <c r="J120"/>
  <c i="5" r="T120"/>
  <c i="6" r="T120"/>
  <c i="7" r="R120"/>
  <c i="8" r="R120"/>
  <c i="9" r="T120"/>
  <c i="10" r="R120"/>
  <c i="11" r="BK120"/>
  <c r="J120"/>
  <c r="J98"/>
  <c i="14" r="BK120"/>
  <c r="J120"/>
  <c i="2" r="P120"/>
  <c i="1" r="AU96"/>
  <c i="3" r="BK120"/>
  <c r="J120"/>
  <c r="J98"/>
  <c i="4" r="P120"/>
  <c i="1" r="AU98"/>
  <c i="5" r="P120"/>
  <c i="1" r="AU99"/>
  <c i="6" r="R120"/>
  <c i="7" r="T120"/>
  <c i="8" r="T120"/>
  <c i="9" r="BK120"/>
  <c r="J120"/>
  <c r="J98"/>
  <c i="11" r="R120"/>
  <c i="13" r="BK122"/>
  <c r="J122"/>
  <c r="J99"/>
  <c r="P122"/>
  <c r="P121"/>
  <c i="1" r="AU109"/>
  <c i="14" r="P120"/>
  <c i="1" r="AU110"/>
  <c i="2" r="BK120"/>
  <c r="J120"/>
  <c i="3" r="P120"/>
  <c i="1" r="AU97"/>
  <c i="4" r="R120"/>
  <c i="5" r="BK120"/>
  <c r="J120"/>
  <c r="J98"/>
  <c i="6" r="BK120"/>
  <c r="J120"/>
  <c r="J98"/>
  <c i="7" r="BK120"/>
  <c r="J120"/>
  <c r="J98"/>
  <c i="8" r="BK120"/>
  <c r="J120"/>
  <c i="9" r="P120"/>
  <c i="1" r="AU104"/>
  <c i="10" r="T120"/>
  <c i="11" r="T120"/>
  <c i="13" r="R122"/>
  <c r="R121"/>
  <c i="14" r="R120"/>
  <c i="2" r="T120"/>
  <c i="3" r="T120"/>
  <c i="4" r="T120"/>
  <c i="5" r="R120"/>
  <c i="6" r="P120"/>
  <c i="1" r="AU100"/>
  <c i="7" r="P120"/>
  <c i="1" r="AU102"/>
  <c i="8" r="P120"/>
  <c i="1" r="AU103"/>
  <c i="9" r="R120"/>
  <c i="10" r="BK120"/>
  <c r="J120"/>
  <c r="J98"/>
  <c r="P120"/>
  <c i="1" r="AU105"/>
  <c i="11" r="P120"/>
  <c i="1" r="AU107"/>
  <c i="13" r="T122"/>
  <c r="T121"/>
  <c i="14" r="T120"/>
  <c i="2" r="E85"/>
  <c r="J114"/>
  <c r="BE129"/>
  <c r="BE138"/>
  <c r="BE153"/>
  <c i="3" r="F117"/>
  <c r="BE125"/>
  <c i="4" r="J91"/>
  <c r="F94"/>
  <c r="E108"/>
  <c r="J116"/>
  <c r="BE123"/>
  <c i="5" r="J116"/>
  <c r="BE124"/>
  <c i="6" r="J93"/>
  <c i="7" r="J93"/>
  <c r="E108"/>
  <c r="BE121"/>
  <c r="BE127"/>
  <c r="BE135"/>
  <c r="BE147"/>
  <c i="8" r="E108"/>
  <c r="J116"/>
  <c r="BE121"/>
  <c i="9" r="E85"/>
  <c r="J91"/>
  <c r="F94"/>
  <c i="10" r="E108"/>
  <c r="J114"/>
  <c r="F117"/>
  <c i="11" r="J93"/>
  <c r="J114"/>
  <c r="BE123"/>
  <c r="BE131"/>
  <c r="BE136"/>
  <c r="BE138"/>
  <c i="12" r="J93"/>
  <c i="13" r="J91"/>
  <c r="J93"/>
  <c r="E109"/>
  <c i="2" r="J116"/>
  <c r="BE121"/>
  <c r="BE125"/>
  <c r="BE127"/>
  <c r="BE135"/>
  <c r="BE142"/>
  <c r="BE145"/>
  <c r="BE149"/>
  <c i="3" r="E85"/>
  <c r="J93"/>
  <c i="4" r="BE127"/>
  <c i="5" r="E108"/>
  <c i="6" r="E85"/>
  <c r="J91"/>
  <c r="F94"/>
  <c r="BE121"/>
  <c r="BE124"/>
  <c i="7" r="J91"/>
  <c r="F117"/>
  <c r="BE123"/>
  <c r="BE141"/>
  <c r="BE144"/>
  <c i="8" r="J91"/>
  <c r="BE123"/>
  <c i="9" r="J93"/>
  <c i="10" r="J93"/>
  <c i="11" r="F94"/>
  <c r="BE121"/>
  <c r="BE140"/>
  <c r="BE142"/>
  <c i="12" r="F94"/>
  <c r="J114"/>
  <c r="BK120"/>
  <c r="J120"/>
  <c r="J98"/>
  <c i="14" r="E85"/>
  <c r="J91"/>
  <c r="J116"/>
  <c r="BE121"/>
  <c i="2" r="F94"/>
  <c r="BE133"/>
  <c r="BE140"/>
  <c i="3" r="J91"/>
  <c i="4" r="BE121"/>
  <c i="5" r="J114"/>
  <c r="F117"/>
  <c r="BE127"/>
  <c i="7" r="BE133"/>
  <c r="BE138"/>
  <c i="8" r="F94"/>
  <c i="10" r="BE121"/>
  <c r="BE124"/>
  <c i="12" r="E85"/>
  <c i="13" r="F94"/>
  <c r="BE123"/>
  <c i="14" r="F94"/>
  <c r="BE123"/>
  <c i="2" r="BE123"/>
  <c r="BE131"/>
  <c r="BE147"/>
  <c r="BE151"/>
  <c i="3" r="BE121"/>
  <c r="BE123"/>
  <c r="BE127"/>
  <c i="4" r="BE125"/>
  <c i="5" r="BE121"/>
  <c i="7" r="BE125"/>
  <c r="BE129"/>
  <c i="9" r="BE121"/>
  <c r="BE124"/>
  <c i="11" r="E85"/>
  <c r="BE127"/>
  <c r="BE134"/>
  <c r="BE145"/>
  <c i="12" r="BE121"/>
  <c i="13" r="BE126"/>
  <c i="2" r="F37"/>
  <c i="1" r="BB96"/>
  <c i="5" r="F38"/>
  <c i="1" r="BC99"/>
  <c i="7" r="F37"/>
  <c i="1" r="BB102"/>
  <c i="11" r="F39"/>
  <c i="1" r="BD107"/>
  <c i="9" r="F37"/>
  <c i="1" r="BB104"/>
  <c i="10" r="F36"/>
  <c i="1" r="BA105"/>
  <c i="13" r="J36"/>
  <c i="1" r="AW109"/>
  <c i="14" r="F39"/>
  <c i="1" r="BD110"/>
  <c i="2" r="F39"/>
  <c i="1" r="BD96"/>
  <c i="4" r="J36"/>
  <c i="1" r="AW98"/>
  <c i="5" r="F39"/>
  <c i="1" r="BD99"/>
  <c i="7" r="F38"/>
  <c i="1" r="BC102"/>
  <c i="9" r="F38"/>
  <c i="1" r="BC104"/>
  <c i="11" r="F38"/>
  <c i="1" r="BC107"/>
  <c i="2" r="F38"/>
  <c i="1" r="BC96"/>
  <c i="7" r="F39"/>
  <c i="1" r="BD102"/>
  <c i="9" r="F39"/>
  <c i="1" r="BD104"/>
  <c i="11" r="J36"/>
  <c i="1" r="AW107"/>
  <c i="14" r="F36"/>
  <c i="1" r="BA110"/>
  <c r="AS94"/>
  <c i="12" r="J36"/>
  <c i="1" r="AW108"/>
  <c i="4" r="F38"/>
  <c i="1" r="BC98"/>
  <c i="6" r="F36"/>
  <c i="1" r="BA100"/>
  <c i="11" r="F36"/>
  <c i="1" r="BA107"/>
  <c i="2" r="J36"/>
  <c i="1" r="AW96"/>
  <c i="5" r="F36"/>
  <c i="1" r="BA99"/>
  <c i="6" r="F37"/>
  <c i="1" r="BB100"/>
  <c i="7" r="J36"/>
  <c i="1" r="AW102"/>
  <c i="10" r="F38"/>
  <c i="1" r="BC105"/>
  <c i="13" r="F38"/>
  <c i="1" r="BC109"/>
  <c i="3" r="J36"/>
  <c i="1" r="AW97"/>
  <c i="6" r="J36"/>
  <c i="1" r="AW100"/>
  <c i="7" r="F36"/>
  <c i="1" r="BA102"/>
  <c i="8" r="J32"/>
  <c i="1" r="AG103"/>
  <c i="10" r="F39"/>
  <c i="1" r="BD105"/>
  <c i="10" r="F37"/>
  <c i="1" r="BB105"/>
  <c i="3" r="F36"/>
  <c i="1" r="BA97"/>
  <c i="4" r="J32"/>
  <c i="1" r="AG98"/>
  <c i="6" r="F39"/>
  <c i="1" r="BD100"/>
  <c i="8" r="F37"/>
  <c i="1" r="BB103"/>
  <c i="9" r="J36"/>
  <c i="1" r="AW104"/>
  <c i="10" r="J36"/>
  <c i="1" r="AW105"/>
  <c i="14" r="J32"/>
  <c i="1" r="AG110"/>
  <c i="4" r="F36"/>
  <c i="1" r="BA98"/>
  <c i="8" r="J36"/>
  <c i="1" r="AW103"/>
  <c i="11" r="F37"/>
  <c i="1" r="BB107"/>
  <c i="14" r="F37"/>
  <c i="1" r="BB110"/>
  <c i="2" r="F36"/>
  <c i="1" r="BA96"/>
  <c i="2" r="J32"/>
  <c i="1" r="AG96"/>
  <c i="8" r="F39"/>
  <c i="1" r="BD103"/>
  <c i="9" r="F36"/>
  <c i="1" r="BA104"/>
  <c i="13" r="F37"/>
  <c i="1" r="BB109"/>
  <c i="14" r="J36"/>
  <c i="1" r="AW110"/>
  <c i="8" r="F36"/>
  <c i="1" r="BA103"/>
  <c i="8" r="F38"/>
  <c i="1" r="BC103"/>
  <c i="14" r="F38"/>
  <c i="1" r="BC110"/>
  <c i="3" r="F39"/>
  <c i="1" r="BD97"/>
  <c i="3" r="F38"/>
  <c i="1" r="BC97"/>
  <c i="4" r="F39"/>
  <c i="1" r="BD98"/>
  <c i="5" r="F37"/>
  <c i="1" r="BB99"/>
  <c i="5" r="J36"/>
  <c i="1" r="AW99"/>
  <c i="13" r="F36"/>
  <c i="1" r="BA109"/>
  <c i="3" r="F37"/>
  <c i="1" r="BB97"/>
  <c i="4" r="F37"/>
  <c i="1" r="BB98"/>
  <c i="6" r="F38"/>
  <c i="1" r="BC100"/>
  <c i="13" r="F39"/>
  <c i="1" r="BD109"/>
  <c i="12" r="F35"/>
  <c i="1" r="AZ108"/>
  <c i="8" l="1" r="J98"/>
  <c i="2" r="J98"/>
  <c i="14" r="J98"/>
  <c i="4" r="J98"/>
  <c i="13" r="BK121"/>
  <c r="J121"/>
  <c r="J98"/>
  <c i="5" r="J32"/>
  <c i="1" r="AG99"/>
  <c i="12" r="J35"/>
  <c i="1" r="AV108"/>
  <c r="AT108"/>
  <c r="BC101"/>
  <c r="AY101"/>
  <c r="BD106"/>
  <c i="7" r="J35"/>
  <c i="1" r="AV102"/>
  <c r="AT102"/>
  <c r="AU101"/>
  <c i="9" r="J35"/>
  <c i="1" r="AV104"/>
  <c r="AT104"/>
  <c i="14" r="J35"/>
  <c i="1" r="AV110"/>
  <c r="AT110"/>
  <c r="BA106"/>
  <c r="AW106"/>
  <c i="5" r="F35"/>
  <c i="1" r="AZ99"/>
  <c r="AU106"/>
  <c i="5" r="J35"/>
  <c i="1" r="AV99"/>
  <c r="AT99"/>
  <c i="6" r="J32"/>
  <c i="1" r="AG100"/>
  <c i="9" r="J32"/>
  <c i="1" r="AG104"/>
  <c r="AN104"/>
  <c i="10" r="J32"/>
  <c i="1" r="AG105"/>
  <c i="7" r="J32"/>
  <c i="1" r="AG102"/>
  <c r="AN102"/>
  <c i="12" r="J32"/>
  <c i="1" r="AG108"/>
  <c r="AN108"/>
  <c r="BB95"/>
  <c i="4" r="J35"/>
  <c i="1" r="AV98"/>
  <c r="AT98"/>
  <c i="8" r="J35"/>
  <c i="1" r="AV103"/>
  <c r="AT103"/>
  <c r="BD95"/>
  <c r="BC106"/>
  <c r="AY106"/>
  <c i="11" r="F35"/>
  <c i="1" r="AZ107"/>
  <c i="3" r="F35"/>
  <c i="1" r="AZ97"/>
  <c i="11" r="J35"/>
  <c i="1" r="AV107"/>
  <c r="AT107"/>
  <c r="BB106"/>
  <c r="AX106"/>
  <c i="6" r="J35"/>
  <c i="1" r="AV100"/>
  <c r="AT100"/>
  <c i="10" r="J35"/>
  <c i="1" r="AV105"/>
  <c r="AT105"/>
  <c i="3" r="J32"/>
  <c i="1" r="AG97"/>
  <c i="11" r="J32"/>
  <c i="1" r="AG107"/>
  <c r="AN107"/>
  <c i="2" r="J35"/>
  <c i="1" r="AV96"/>
  <c r="AT96"/>
  <c i="6" r="F35"/>
  <c i="1" r="AZ100"/>
  <c i="13" r="F35"/>
  <c i="1" r="AZ109"/>
  <c r="BA101"/>
  <c r="AW101"/>
  <c i="4" r="F35"/>
  <c i="1" r="AZ98"/>
  <c i="10" r="F35"/>
  <c i="1" r="AZ105"/>
  <c r="BB101"/>
  <c r="AX101"/>
  <c i="3" r="J35"/>
  <c i="1" r="AV97"/>
  <c r="AT97"/>
  <c i="7" r="F35"/>
  <c i="1" r="AZ102"/>
  <c i="13" r="J35"/>
  <c i="1" r="AV109"/>
  <c r="AT109"/>
  <c i="9" r="F35"/>
  <c i="1" r="AZ104"/>
  <c r="AU95"/>
  <c r="AU94"/>
  <c r="BC95"/>
  <c r="BC94"/>
  <c r="AY94"/>
  <c i="8" r="F35"/>
  <c i="1" r="AZ103"/>
  <c r="BA95"/>
  <c r="BA94"/>
  <c r="AW94"/>
  <c r="AK30"/>
  <c r="BD101"/>
  <c i="2" r="F35"/>
  <c i="1" r="AZ96"/>
  <c i="14" r="F35"/>
  <c i="1" r="AZ110"/>
  <c i="5" l="1" r="J41"/>
  <c i="6" r="J41"/>
  <c i="7" r="J41"/>
  <c i="3" r="J41"/>
  <c i="9" r="J41"/>
  <c i="10" r="J41"/>
  <c i="11" r="J41"/>
  <c i="12" r="J41"/>
  <c i="2" r="J41"/>
  <c i="8" r="J41"/>
  <c i="14" r="J41"/>
  <c i="4" r="J41"/>
  <c i="1" r="AN103"/>
  <c r="AN98"/>
  <c r="AN110"/>
  <c r="AN96"/>
  <c r="AN99"/>
  <c r="AN100"/>
  <c r="AN105"/>
  <c r="BB94"/>
  <c r="W31"/>
  <c r="BD94"/>
  <c r="W33"/>
  <c r="AN97"/>
  <c r="AG95"/>
  <c r="AZ101"/>
  <c r="AV101"/>
  <c r="AT101"/>
  <c r="AX95"/>
  <c r="AZ95"/>
  <c r="AV95"/>
  <c r="AZ106"/>
  <c r="AV106"/>
  <c r="AT106"/>
  <c r="W30"/>
  <c r="AG101"/>
  <c r="AN101"/>
  <c r="AW95"/>
  <c r="W32"/>
  <c r="AY95"/>
  <c i="13" r="J32"/>
  <c i="1" r="AG109"/>
  <c r="AN109"/>
  <c i="13" l="1" r="J41"/>
  <c i="1" r="AG106"/>
  <c r="AN106"/>
  <c r="AX94"/>
  <c r="AT95"/>
  <c r="AZ94"/>
  <c r="W29"/>
  <c l="1" r="AN95"/>
  <c r="AG94"/>
  <c r="AK26"/>
  <c r="AV94"/>
  <c r="AK29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<sst xmlns="http://schemas.openxmlformats.org/spreadsheetml/2006/main">
  <si>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</si>
  <si>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</si>
  <si>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</si>
  <si>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</si>
  <si>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</si>
  <si>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{37f9ea58-ccb3-4c84-8564-dec07bf5ce22}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</si>
  <si>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</si>
  <si>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</si>
  <si>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</si>
  <si>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</si>
  <si>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</si>
  <si>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</si>
  <si>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</si>
  <si>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</si>
  <si>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07/2021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</si>
  <si>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</si>
  <si>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</si>
  <si>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Souvislá výměna kolejnic v obvodu Správy tratí Karlovy Vary pro rok 2021</t>
  </si>
  <si>
    <t>KSO:</t>
  </si>
  <si>
    <t>CC-CZ:</t>
  </si>
  <si>
    <t>Místo:</t>
  </si>
  <si>
    <t>ST Karlovy Vary</t>
  </si>
  <si>
    <t>Datum:</t>
  </si>
  <si>
    <t>4. 1. 2021</t>
  </si>
  <si>
    <t>Zadavatel:</t>
  </si>
  <si>
    <t>IČ:</t>
  </si>
  <si>
    <t>70994234</t>
  </si>
  <si>
    <t>Správa železnic,s.o.;OŘ ÚNL-ST K.Vary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</si>
  <si>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</si>
  <si>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</si>
  <si>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</si>
  <si>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</si>
  <si>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</si>
  <si>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</si>
  <si>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</si>
  <si>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</si>
  <si>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Liprtová Pavlína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</si>
  <si>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</si>
  <si>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</si>
  <si>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</si>
  <si>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</si>
  <si>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</si>
  <si>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</si>
  <si>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</si>
  <si>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</si>
  <si>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</si>
  <si>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</si>
  <si>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</si>
  <si>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</si>
  <si>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</si>
  <si>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</si>
  <si>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</si>
  <si>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</si>
  <si>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</si>
  <si>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</si>
  <si>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</si>
  <si>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</si>
  <si>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</si>
  <si>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</si>
  <si>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</si>
  <si>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</si>
  <si>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</si>
  <si>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</si>
  <si>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</si>
  <si>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</si>
  <si>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</si>
  <si>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</si>
  <si>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</si>
  <si>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</si>
  <si>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</si>
  <si>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</si>
  <si>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</si>
  <si>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</si>
  <si>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</si>
  <si>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</si>
  <si>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</si>
  <si>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</si>
  <si>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</si>
  <si>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</si>
  <si>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</si>
  <si>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</si>
  <si>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</si>
  <si>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</si>
  <si>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A.1</t>
  </si>
  <si>
    <t>Výměna kolejnic - 2021 TO Ostrov</t>
  </si>
  <si>
    <t>STA</t>
  </si>
  <si>
    <t>1</t>
  </si>
  <si>
    <t>{0ee65df7-8dd1-4a96-8ef8-c9273192518d}</t>
  </si>
  <si>
    <t>2</t>
  </si>
  <si>
    <t>/</t>
  </si>
  <si>
    <t>A.1.1</t>
  </si>
  <si>
    <t>Výměna kolejnic(Sborník 2021)</t>
  </si>
  <si>
    <t>Soupis</t>
  </si>
  <si>
    <t>{61460281-5c40-487d-8597-69624b494e53}</t>
  </si>
  <si>
    <t>A.1.2</t>
  </si>
  <si>
    <t>Materiál zajištěný objednatelem-NEOCEŇOVAT</t>
  </si>
  <si>
    <t>{0e478322-bc2c-4862-adfd-327bebcd8db6}</t>
  </si>
  <si>
    <t>A.1.3</t>
  </si>
  <si>
    <t>Práce SSZT a SEE(Sborník 2021)</t>
  </si>
  <si>
    <t>{0770ed82-fc10-40b7-b951-aac6173f85de}</t>
  </si>
  <si>
    <t>A.1.4</t>
  </si>
  <si>
    <t>Přeprava(Sborník 2021)</t>
  </si>
  <si>
    <t>{804212a2-6d5d-4716-adfe-5e2f09f5a5cd}</t>
  </si>
  <si>
    <t>A.1.5</t>
  </si>
  <si>
    <t>VON(Sborník 2021)</t>
  </si>
  <si>
    <t>{67baf9fa-e5cc-421b-a36f-fc2d14cf4b0d}</t>
  </si>
  <si>
    <t>A.2</t>
  </si>
  <si>
    <t>Výměna kolejnic - 2021 TO Podbořany</t>
  </si>
  <si>
    <t>{33464352-9ca9-42fb-af19-d8f6b4d68b75}</t>
  </si>
  <si>
    <t>A.2.1</t>
  </si>
  <si>
    <t>{97232ed6-e3eb-4916-8be8-0efdcdd4c7dd}</t>
  </si>
  <si>
    <t>A.2.2</t>
  </si>
  <si>
    <t>{4a4972ee-3e89-456e-9835-6e358b302370}</t>
  </si>
  <si>
    <t>A.2.3</t>
  </si>
  <si>
    <t>{6e016b75-d18b-4bcb-acef-11e699f1b822}</t>
  </si>
  <si>
    <t>A.2.4</t>
  </si>
  <si>
    <t>{a5407969-009a-4ddf-a850-c03d304ef5a6}</t>
  </si>
  <si>
    <t>A.3</t>
  </si>
  <si>
    <t>Výměna kolejnic-2021 TO Tršnice</t>
  </si>
  <si>
    <t>{40cf32c6-a99c-4d03-99f3-ac1020c55ffa}</t>
  </si>
  <si>
    <t>A.3.1</t>
  </si>
  <si>
    <t>{c0c1d51f-fd2b-4436-95bb-5a1e143ddcbd}</t>
  </si>
  <si>
    <t>A.3.2</t>
  </si>
  <si>
    <t>Materiál zajištěný objednatele-NEOCEŇOVAT</t>
  </si>
  <si>
    <t>{5bb008bb-0688-43df-b450-fbb51c15d570}</t>
  </si>
  <si>
    <t>A.3.3</t>
  </si>
  <si>
    <t>Přeprava</t>
  </si>
  <si>
    <t>{9ebcf350-adbb-437c-a6bd-0b63d42af8cb}</t>
  </si>
  <si>
    <t>A.3.4</t>
  </si>
  <si>
    <t>{b63c82e4-c8ab-4733-b841-113a8449d74b}</t>
  </si>
  <si>
    <t>KRYCÍ LIST SOUPISU PRACÍ</t>
  </si>
  <si>
    <t>Objekt:</t>
  </si>
  <si>
    <t>A.1 - Výměna kolejnic - 2021 TO Ostrov</t>
  </si>
  <si>
    <t>Soupis:</t>
  </si>
  <si>
    <t>A.1.1 - Výměna kolejnic(Sborník 2021)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</si>
  <si>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</si>
  <si>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</si>
  <si>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</si>
  <si>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</si>
  <si>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</si>
  <si>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</si>
  <si>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</si>
  <si>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</si>
  <si>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</si>
  <si>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</si>
  <si>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</si>
  <si>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</si>
  <si>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</si>
  <si>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</si>
  <si>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</si>
  <si>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</si>
  <si>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</si>
  <si>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</si>
  <si>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</si>
  <si>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5907050020</t>
  </si>
  <si>
    <t>Dělení kolejnic řezáním nebo rozbroušením tv. S49</t>
  </si>
  <si>
    <t>kus</t>
  </si>
  <si>
    <t>Sborník UOŽI 01 2021</t>
  </si>
  <si>
    <t>4</t>
  </si>
  <si>
    <t>ROZPOCET</t>
  </si>
  <si>
    <t>-946509348</t>
  </si>
  <si>
    <t>PP</t>
  </si>
  <si>
    <t>Dělení kolejnic řezáním nebo rozbroušením tv. S49. Poznámka: 1. V cenách jsou započteny náklady na manipulaci, podložení, označení a provedení řezu kolejnice.</t>
  </si>
  <si>
    <t>5907050120</t>
  </si>
  <si>
    <t>Dělení kolejnic kyslíkem tv. S49</t>
  </si>
  <si>
    <t>-1565413215</t>
  </si>
  <si>
    <t>Dělení kolejnic kyslíkem tv. S49. Poznámka: 1. V cenách jsou započteny náklady na manipulaci, podložení, označení a provedení řezu kolejnice.</t>
  </si>
  <si>
    <t>3</t>
  </si>
  <si>
    <t>5907015047</t>
  </si>
  <si>
    <t>Ojedinělá výměna kolejnic stávající upevnění tv. S49 rozdělení "e"</t>
  </si>
  <si>
    <t>m</t>
  </si>
  <si>
    <t>-392830845</t>
  </si>
  <si>
    <t>Ojedinělá výměna kolejnic stávající upevnění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</si>
  <si>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5907020047</t>
  </si>
  <si>
    <t>Souvislá výměna kolejnic stávající upevnění tv. S49 rozdělení "e"</t>
  </si>
  <si>
    <t>233041626</t>
  </si>
  <si>
    <t>Souvislá výměna kolejnic stávající upevnění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</si>
  <si>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</t>
  </si>
  <si>
    <t>5907020422</t>
  </si>
  <si>
    <t>Souvislá výměna kolejnic současně s výměnou kompletů a pryžové podložky tv. S49 rozdělení "e"</t>
  </si>
  <si>
    <t>-683139636</t>
  </si>
  <si>
    <t>Souvislá výměna kolejnic současně s výměnou kompletů a pryžové podložky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</si>
  <si>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</t>
  </si>
  <si>
    <t>5908050010</t>
  </si>
  <si>
    <t>Výměna upevnění podkladnicového komplety a pryžová podložka</t>
  </si>
  <si>
    <t>úl.pl.</t>
  </si>
  <si>
    <t>909535266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</si>
  <si>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</si>
  <si>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7</t>
  </si>
  <si>
    <t>5910021020</t>
  </si>
  <si>
    <t>Svařování kolejnic termitem zkrácený předehřev standardní spára svar sériový tv. S49</t>
  </si>
  <si>
    <t>svar</t>
  </si>
  <si>
    <t>94986456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</si>
  <si>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</si>
  <si>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</t>
  </si>
  <si>
    <t>5910022030</t>
  </si>
  <si>
    <t>Svařování kolejnic termitem krátký předehřev široká spára, krátký předehřev svar jednotlivý tv. S49</t>
  </si>
  <si>
    <t>-2143651411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</si>
  <si>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</si>
  <si>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</t>
  </si>
  <si>
    <t xml:space="preserve">Poznámka k položce:_x000d_
_x000d_
</t>
  </si>
  <si>
    <t>9</t>
  </si>
  <si>
    <t>5910040240</t>
  </si>
  <si>
    <t>Umožnění volné dilatace kolejnice bez demontáže nebo montáže upevňovadel s osazením a odstraněním kluzných podložek rozdělení pražců "e"</t>
  </si>
  <si>
    <t>-1544216584</t>
  </si>
  <si>
    <t>Umožnění volné dilatace kolejnice bez demontáže nebo montáže upevňovadel s osazením a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</si>
  <si>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10</t>
  </si>
  <si>
    <t>5910035030</t>
  </si>
  <si>
    <t>Dosažení dovolené upínací teploty v BK prodloužením kolejnicového pásu v koleji tv. S49</t>
  </si>
  <si>
    <t>821218122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</si>
  <si>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</si>
  <si>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</t>
  </si>
  <si>
    <t>5999010010</t>
  </si>
  <si>
    <t>Vyjmutí a snesení konstrukcí nebo dílů hmotnosti do 10 t</t>
  </si>
  <si>
    <t>t</t>
  </si>
  <si>
    <t>1358961367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</si>
  <si>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</si>
  <si>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 xml:space="preserve">Poznámka k položce:_x000d_
složení kolejnic </t>
  </si>
  <si>
    <t>12</t>
  </si>
  <si>
    <t>9902900200</t>
  </si>
  <si>
    <t>Naložení objemnějšího kusového materiálu, vybouraných hmot</t>
  </si>
  <si>
    <t>512</t>
  </si>
  <si>
    <t>-1939357506</t>
  </si>
  <si>
    <t xml:space="preserve"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</si>
  <si>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13</t>
  </si>
  <si>
    <t>M</t>
  </si>
  <si>
    <t>5958128010</t>
  </si>
  <si>
    <t>Komplety ŽS 4 (šroub RS 1, matice M 24, podložka Fe6, svěrka ŽS4)</t>
  </si>
  <si>
    <t>198826105</t>
  </si>
  <si>
    <t>14</t>
  </si>
  <si>
    <t>5958158005</t>
  </si>
  <si>
    <t xml:space="preserve">Podložka pryžová pod patu kolejnice S49  183/126/6</t>
  </si>
  <si>
    <t>1535920884</t>
  </si>
  <si>
    <t>5913035010</t>
  </si>
  <si>
    <t>Demontáž celopryžové přejezdové konstrukce málo zatížené v koleji část vnější a vnitřní bez závěrných zídek</t>
  </si>
  <si>
    <t>-684339302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</si>
  <si>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</si>
  <si>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16</t>
  </si>
  <si>
    <t>5913040010</t>
  </si>
  <si>
    <t>Montáž celopryžové přejezdové konstrukce málo zatížené v koleji část vnější a vnitřní bez závěrných zídek</t>
  </si>
  <si>
    <t>-454353283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</si>
  <si>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</si>
  <si>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A.1.2 - Materiál zajištěný objednatelem-NEOCEŇOVAT</t>
  </si>
  <si>
    <t>5957104025</t>
  </si>
  <si>
    <t>Kolejnicové pásy třídy R260 tv. 49 E1 délky 75 metrů</t>
  </si>
  <si>
    <t>-1622280233</t>
  </si>
  <si>
    <t>5957201010</t>
  </si>
  <si>
    <t>Kolejnice užité tv. S49</t>
  </si>
  <si>
    <t>-2036830571</t>
  </si>
  <si>
    <t>-491947748</t>
  </si>
  <si>
    <t>-119114763</t>
  </si>
  <si>
    <t>A.1.3 - Práce SSZT a SEE(Sborník 2021)</t>
  </si>
  <si>
    <t>7592005050</t>
  </si>
  <si>
    <t>Montáž počítacího bodu (senzoru) RSR 180</t>
  </si>
  <si>
    <t>2096015816</t>
  </si>
  <si>
    <t>Montáž počítacího bodu (senzoru) RSR 180 - uložení a připevnění na určené místo, seřízení polohy, přezkoušení</t>
  </si>
  <si>
    <t>7592007050</t>
  </si>
  <si>
    <t>Demontáž počítacího bodu (senzoru) RSR 180</t>
  </si>
  <si>
    <t>569761327</t>
  </si>
  <si>
    <t>7497351560</t>
  </si>
  <si>
    <t>Montáž přímého ukolejnění na elektrizovaných tratích nebo v kolejových obvodech</t>
  </si>
  <si>
    <t>1317851073</t>
  </si>
  <si>
    <t>7497371630</t>
  </si>
  <si>
    <t>Demontáže zařízení trakčního vedení svodu propojení nebo ukolejnění na elektrizovaných tratích nebo v kolejových obvodech</t>
  </si>
  <si>
    <t>-1198640028</t>
  </si>
  <si>
    <t>Demontáže zařízení trakčního vedení svodu propojení nebo ukolejnění na elektrizovaných tratích nebo v kolejových obvodech - demontáž stávajícího zařízení se všemi pomocnými doplňujícími úpravami</t>
  </si>
  <si>
    <t>A.1.4 - Přeprava(Sborník 2021)</t>
  </si>
  <si>
    <t>9903200200</t>
  </si>
  <si>
    <t>Přeprava mechanizace na místo prováděných prací o hmotnosti přes 12 t do 200 km</t>
  </si>
  <si>
    <t>-588468796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</si>
  <si>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</si>
  <si>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 xml:space="preserve">Poznámka k položce:_x000d_
4x MHS_x000d_
1x LOKO_x000d_
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</si>
  <si>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</si>
  <si>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</si>
  <si>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-1140504728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</si>
  <si>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</si>
  <si>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návoz kompletů ŽS4 na stavbu_x000d_
odvoz kompletů ŽS3 + vyzískaných kolejnic ze stavby</t>
  </si>
  <si>
    <t>9902300700</t>
  </si>
  <si>
    <t>Doprava jednosměrná (např. nakupovaného materiálu) mechanizací o nosnosti přes 3,5 t sypanin (kameniva, písku, suti, dlažebních kostek, atd.) do 100 km</t>
  </si>
  <si>
    <t>545744211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</si>
  <si>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</si>
  <si>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Doprava nového materiálu od zhotovitele ŽS 4 + gumy pod kolejnice_x000d_
Měrnou jednotkou je t přepravovaného materiálu.</t>
  </si>
  <si>
    <t>A.1.5 - VON(Sborník 2021)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</si>
  <si>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</si>
  <si>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</si>
  <si>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</si>
  <si>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1627074759</t>
  </si>
  <si>
    <t>Poznámka k položce:_x000d_
Základna pro výpočet - ZRN_x000d_
- matematicky podělena 100 → součin základna x sazba = vypočtená hodnota v %</t>
  </si>
  <si>
    <t>033131001</t>
  </si>
  <si>
    <t>Provozní vlivy Organizační zajištění prací při zřizování a udržování BK kolejí a výhybek</t>
  </si>
  <si>
    <t>848527716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</si>
  <si>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</si>
  <si>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A.2 - Výměna kolejnic - 2021 TO Podbořany</t>
  </si>
  <si>
    <t>A.2.1 - Výměna kolejnic(Sborník 2021)</t>
  </si>
  <si>
    <t>-1291991332</t>
  </si>
  <si>
    <t>-1591061503</t>
  </si>
  <si>
    <t>1534825031</t>
  </si>
  <si>
    <t>-1891348965</t>
  </si>
  <si>
    <t>-1282304194</t>
  </si>
  <si>
    <t>Poznámka k položce:_x000d_
odvoz výzisku kolejnic</t>
  </si>
  <si>
    <t>VV</t>
  </si>
  <si>
    <t>2237,5*0,049</t>
  </si>
  <si>
    <t>1880961727</t>
  </si>
  <si>
    <t>5907020035</t>
  </si>
  <si>
    <t>Souvislá výměna kolejnic stávající upevnění tv. S49 rozdělení "c"</t>
  </si>
  <si>
    <t>-1465205584</t>
  </si>
  <si>
    <t>Souvislá výměna kolejnic stávající upevnění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</si>
  <si>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PSC</t>
  </si>
  <si>
    <t>Poznámka k souboru cen:_x000d_
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</si>
  <si>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5907045120</t>
  </si>
  <si>
    <t>Příplatek za obtížnost při výměně kolejnic na rozponových podkladnicích tv. S49</t>
  </si>
  <si>
    <t>-12272941</t>
  </si>
  <si>
    <t>Příplatek za obtížnost při výměně kolejnic na rozponových podkladnicích tv. S49. Poznámka: 1. V cenách jsou započteny náklady za obtížné podmínky výměny kolejnic.</t>
  </si>
  <si>
    <t>Poznámka k souboru cen:_x000d_
1. V cenách jsou započteny náklady za obtížné podmínky výměny kolejnic.</t>
  </si>
  <si>
    <t>5907055030</t>
  </si>
  <si>
    <t>Vrtání kolejnic otvor o průměru přes 23 mm</t>
  </si>
  <si>
    <t>-1847538933</t>
  </si>
  <si>
    <t>Vrtání kolejnic otvor o průměru přes 23 mm. Poznámka: 1. V cenách jsou započteny náklady na manipulaci, podložení, označení a provedení vrtu ve stojině kolejnice.</t>
  </si>
  <si>
    <t>Poznámka k souboru cen:_x000d_
1. V cenách jsou započteny náklady na manipulaci, podložení, označení a provedení vrtu ve stojině kolejnice.</t>
  </si>
  <si>
    <t>5908055030</t>
  </si>
  <si>
    <t>Příplatek za výměnu kompletu T5 nebo T6 v případě vývratu</t>
  </si>
  <si>
    <t>499140058</t>
  </si>
  <si>
    <t>Příplatek za výměnu kompletu T5 nebo T6 v případě vývratu. Poznámka: 1. V ceně jsou započteny náklady na montáž, manipulaci a demontáž kompletu v přípravku.</t>
  </si>
  <si>
    <t>Poznámka k souboru cen:_x000d_
1. V ceně jsou započteny náklady na montáž, manipulaci a demontáž kompletu v přípravku.</t>
  </si>
  <si>
    <t>5910040210</t>
  </si>
  <si>
    <t>Umožnění volné dilatace kolejnice bez demontáže nebo montáže upevňovadel s osazením a odstraněním kluzných podložek rozdělení pražců "c"</t>
  </si>
  <si>
    <t>-206441703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</si>
  <si>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</si>
  <si>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</si>
  <si>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A.2.2 - Materiál zajištěný objednatelem-NEOCEŇOVAT</t>
  </si>
  <si>
    <t>-1525359630</t>
  </si>
  <si>
    <t>-2034344731</t>
  </si>
  <si>
    <t>A.2.3 - Přeprava(Sborník 2021)</t>
  </si>
  <si>
    <t>548584586</t>
  </si>
  <si>
    <t xml:space="preserve">Poznámka k položce:_x000d_
2x MHS_x000d_
_x000d_
</t>
  </si>
  <si>
    <t>535588897</t>
  </si>
  <si>
    <t>Poznámka k položce:_x000d_
odvoz vyzískaných kolejnic ze stavby</t>
  </si>
  <si>
    <t>A.2.4 - VON(Sborník 2021)</t>
  </si>
  <si>
    <t>299980668</t>
  </si>
  <si>
    <t>-1087435340</t>
  </si>
  <si>
    <t>A.3 - Výměna kolejnic-2021 TO Tršnice</t>
  </si>
  <si>
    <t>A.3.1 - Výměna kolejnic(Sborník 2021)</t>
  </si>
  <si>
    <t>1018839657</t>
  </si>
  <si>
    <t>5907015497</t>
  </si>
  <si>
    <t>Ojedinělá výměna kolejnic současně s výměnou pryžové podložky tv. S49 rozdělení "e"</t>
  </si>
  <si>
    <t>1883311338</t>
  </si>
  <si>
    <t>Ojedinělá výměna kolejnic současně s výměnou pryžové podložky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</si>
  <si>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2 TK pás P 235,380 - 235,455 km(Tršnice -Cheb)_x000d_
2 TK pás P 227,300 - 227,375 km(Kynšperk-Tršnice)_x000d_
Metr kolejnice=m</t>
  </si>
  <si>
    <t>75+75</t>
  </si>
  <si>
    <t>5907020497</t>
  </si>
  <si>
    <t>Souvislá výměna kolejnic současně s výměnou pryžové podložky tv. S49 rozdělení "e"</t>
  </si>
  <si>
    <t>-1848817458</t>
  </si>
  <si>
    <t>Souvislá výměna kolejnic současně s výměnou pryžové podložky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</si>
  <si>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 xml:space="preserve">Poznámka k položce:_x000d_
2TK pás L+ P  235,720 - 235,870 km (Tršnice- Cheb)_x000d_
Metr kolejnice=m</t>
  </si>
  <si>
    <t>150*2</t>
  </si>
  <si>
    <t>-34704156</t>
  </si>
  <si>
    <t>-1699484074</t>
  </si>
  <si>
    <t>-856243665</t>
  </si>
  <si>
    <t>-25119991</t>
  </si>
  <si>
    <t>9909000400</t>
  </si>
  <si>
    <t>Poplatek za likvidaci plastových součástí</t>
  </si>
  <si>
    <t>-1811061827</t>
  </si>
  <si>
    <t xml:space="preserve"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</si>
  <si>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19968508</t>
  </si>
  <si>
    <t>-831122574</t>
  </si>
  <si>
    <t>A.3.2 - Materiál zajištěný objednatele-NEOCEŇOVAT</t>
  </si>
  <si>
    <t>352463168</t>
  </si>
  <si>
    <t>A.3.3 - Přeprava</t>
  </si>
  <si>
    <t>OST - Ostatní</t>
  </si>
  <si>
    <t>OST</t>
  </si>
  <si>
    <t>Ostatní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</si>
  <si>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</si>
  <si>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</si>
  <si>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-317383076</t>
  </si>
  <si>
    <t>Doprava obousměrná (např. dodávek z vlastních zásob zhotovitele nebo objednatele nebo výzisku) mechanizací o nosnosti do 3,5 t elektrosoučástek, montážního materiálu, kameniva, písku, dlažebních kostek, suti, atd.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</si>
  <si>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Přeprava plast.součástek na skládku</t>
  </si>
  <si>
    <t>9901001000</t>
  </si>
  <si>
    <t>Doprava obousměrná (např. dodávek z vlastních zásob zhotovitele nebo objednatele nebo výzisku) mechanizací o nosnosti do 3,5 t elektrosoučástek, montážního materiálu, kameniva, písku, dlažebních kostek, suti, atd. do 250 km</t>
  </si>
  <si>
    <t>-1358082611</t>
  </si>
  <si>
    <t>Doprava obousměrná (např. dodávek z vlastních zásob zhotovitele nebo objednatele nebo výzisku) mechanizací o nosnosti do 3,5 t elektrosoučástek, montážního materiálu, kameniva, písku, dlažebních kostek, suti, atd. do 250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</si>
  <si>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souboru cen:_x000d_
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</si>
  <si>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Doprava plast.podložek</t>
  </si>
  <si>
    <t>A.3.4 - VON(Sborník 2021)</t>
  </si>
  <si>
    <t>-1367194911</t>
  </si>
  <si>
    <t>170847641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</si>
</sst>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7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38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43</v>
      </c>
      <c r="E29" s="44"/>
      <c r="F29" s="29" t="s">
        <v>44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45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46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47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48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52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53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54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55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54</v>
      </c>
      <c r="AI60" s="39"/>
      <c r="AJ60" s="39"/>
      <c r="AK60" s="39"/>
      <c r="AL60" s="39"/>
      <c r="AM60" s="61" t="s">
        <v>55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56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57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54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55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54</v>
      </c>
      <c r="AI75" s="39"/>
      <c r="AJ75" s="39"/>
      <c r="AK75" s="39"/>
      <c r="AL75" s="39"/>
      <c r="AM75" s="61" t="s">
        <v>55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07/2021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Souvislá výměna kolejnic v obvodu Správy tratí Karlovy Vary pro rok 2021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ST Karlovy Vary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4. 1. 2021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železnic,s.o.;OŘ ÚNL-ST K.Vary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59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>Liprtová Pavlína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60</v>
      </c>
      <c r="D92" s="91"/>
      <c r="E92" s="91"/>
      <c r="F92" s="91"/>
      <c r="G92" s="91"/>
      <c r="H92" s="92"/>
      <c r="I92" s="93" t="s">
        <v>61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62</v>
      </c>
      <c r="AH92" s="91"/>
      <c r="AI92" s="91"/>
      <c r="AJ92" s="91"/>
      <c r="AK92" s="91"/>
      <c r="AL92" s="91"/>
      <c r="AM92" s="91"/>
      <c r="AN92" s="93" t="s">
        <v>63</v>
      </c>
      <c r="AO92" s="91"/>
      <c r="AP92" s="95"/>
      <c r="AQ92" s="96" t="s">
        <v>64</v>
      </c>
      <c r="AR92" s="41"/>
      <c r="AS92" s="97" t="s">
        <v>65</v>
      </c>
      <c r="AT92" s="98" t="s">
        <v>66</v>
      </c>
      <c r="AU92" s="98" t="s">
        <v>67</v>
      </c>
      <c r="AV92" s="98" t="s">
        <v>68</v>
      </c>
      <c r="AW92" s="98" t="s">
        <v>69</v>
      </c>
      <c r="AX92" s="98" t="s">
        <v>70</v>
      </c>
      <c r="AY92" s="98" t="s">
        <v>71</v>
      </c>
      <c r="AZ92" s="98" t="s">
        <v>72</v>
      </c>
      <c r="BA92" s="98" t="s">
        <v>73</v>
      </c>
      <c r="BB92" s="98" t="s">
        <v>74</v>
      </c>
      <c r="BC92" s="98" t="s">
        <v>75</v>
      </c>
      <c r="BD92" s="99" t="s">
        <v>76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77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ROUND(AG95+AG101+AG106,2)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ROUND(AS95+AS101+AS106,2)</f>
        <v>0</v>
      </c>
      <c r="AT94" s="111">
        <f>ROUND(SUM(AV94:AW94),2)</f>
        <v>0</v>
      </c>
      <c r="AU94" s="112">
        <f>ROUND(AU95+AU101+AU106,5)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ROUND(AZ95+AZ101+AZ106,2)</f>
        <v>0</v>
      </c>
      <c r="BA94" s="111">
        <f>ROUND(BA95+BA101+BA106,2)</f>
        <v>0</v>
      </c>
      <c r="BB94" s="111">
        <f>ROUND(BB95+BB101+BB106,2)</f>
        <v>0</v>
      </c>
      <c r="BC94" s="111">
        <f>ROUND(BC95+BC101+BC106,2)</f>
        <v>0</v>
      </c>
      <c r="BD94" s="113">
        <f>ROUND(BD95+BD101+BD106,2)</f>
        <v>0</v>
      </c>
      <c r="BE94" s="6"/>
      <c r="BS94" s="114" t="s">
        <v>78</v>
      </c>
      <c r="BT94" s="114" t="s">
        <v>79</v>
      </c>
      <c r="BU94" s="115" t="s">
        <v>80</v>
      </c>
      <c r="BV94" s="114" t="s">
        <v>81</v>
      </c>
      <c r="BW94" s="114" t="s">
        <v>5</v>
      </c>
      <c r="BX94" s="114" t="s">
        <v>82</v>
      </c>
      <c r="CL94" s="114" t="s">
        <v>1</v>
      </c>
    </row>
    <row r="95" s="7" customFormat="1" ht="16.5" customHeight="1">
      <c r="A95" s="7"/>
      <c r="B95" s="116"/>
      <c r="C95" s="117"/>
      <c r="D95" s="118" t="s">
        <v>83</v>
      </c>
      <c r="E95" s="118"/>
      <c r="F95" s="118"/>
      <c r="G95" s="118"/>
      <c r="H95" s="118"/>
      <c r="I95" s="119"/>
      <c r="J95" s="118" t="s">
        <v>84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ROUND(SUM(AG96:AG100),2)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85</v>
      </c>
      <c r="AR95" s="123"/>
      <c r="AS95" s="124">
        <f>ROUND(SUM(AS96:AS100),2)</f>
        <v>0</v>
      </c>
      <c r="AT95" s="125">
        <f>ROUND(SUM(AV95:AW95),2)</f>
        <v>0</v>
      </c>
      <c r="AU95" s="126">
        <f>ROUND(SUM(AU96:AU100),5)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ROUND(SUM(AZ96:AZ100),2)</f>
        <v>0</v>
      </c>
      <c r="BA95" s="125">
        <f>ROUND(SUM(BA96:BA100),2)</f>
        <v>0</v>
      </c>
      <c r="BB95" s="125">
        <f>ROUND(SUM(BB96:BB100),2)</f>
        <v>0</v>
      </c>
      <c r="BC95" s="125">
        <f>ROUND(SUM(BC96:BC100),2)</f>
        <v>0</v>
      </c>
      <c r="BD95" s="127">
        <f>ROUND(SUM(BD96:BD100),2)</f>
        <v>0</v>
      </c>
      <c r="BE95" s="7"/>
      <c r="BS95" s="128" t="s">
        <v>78</v>
      </c>
      <c r="BT95" s="128" t="s">
        <v>86</v>
      </c>
      <c r="BU95" s="128" t="s">
        <v>80</v>
      </c>
      <c r="BV95" s="128" t="s">
        <v>81</v>
      </c>
      <c r="BW95" s="128" t="s">
        <v>87</v>
      </c>
      <c r="BX95" s="128" t="s">
        <v>5</v>
      </c>
      <c r="CL95" s="128" t="s">
        <v>1</v>
      </c>
      <c r="CM95" s="128" t="s">
        <v>88</v>
      </c>
    </row>
    <row r="96" s="4" customFormat="1" ht="16.5" customHeight="1">
      <c r="A96" s="129" t="s">
        <v>89</v>
      </c>
      <c r="B96" s="67"/>
      <c r="C96" s="130"/>
      <c r="D96" s="130"/>
      <c r="E96" s="131" t="s">
        <v>90</v>
      </c>
      <c r="F96" s="131"/>
      <c r="G96" s="131"/>
      <c r="H96" s="131"/>
      <c r="I96" s="131"/>
      <c r="J96" s="130"/>
      <c r="K96" s="131" t="s">
        <v>91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'A.1.1 - Výměna kolejnic(S...'!J32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92</v>
      </c>
      <c r="AR96" s="69"/>
      <c r="AS96" s="134">
        <v>0</v>
      </c>
      <c r="AT96" s="135">
        <f>ROUND(SUM(AV96:AW96),2)</f>
        <v>0</v>
      </c>
      <c r="AU96" s="136">
        <f>'A.1.1 - Výměna kolejnic(S...'!P120</f>
        <v>0</v>
      </c>
      <c r="AV96" s="135">
        <f>'A.1.1 - Výměna kolejnic(S...'!J35</f>
        <v>0</v>
      </c>
      <c r="AW96" s="135">
        <f>'A.1.1 - Výměna kolejnic(S...'!J36</f>
        <v>0</v>
      </c>
      <c r="AX96" s="135">
        <f>'A.1.1 - Výměna kolejnic(S...'!J37</f>
        <v>0</v>
      </c>
      <c r="AY96" s="135">
        <f>'A.1.1 - Výměna kolejnic(S...'!J38</f>
        <v>0</v>
      </c>
      <c r="AZ96" s="135">
        <f>'A.1.1 - Výměna kolejnic(S...'!F35</f>
        <v>0</v>
      </c>
      <c r="BA96" s="135">
        <f>'A.1.1 - Výměna kolejnic(S...'!F36</f>
        <v>0</v>
      </c>
      <c r="BB96" s="135">
        <f>'A.1.1 - Výměna kolejnic(S...'!F37</f>
        <v>0</v>
      </c>
      <c r="BC96" s="135">
        <f>'A.1.1 - Výměna kolejnic(S...'!F38</f>
        <v>0</v>
      </c>
      <c r="BD96" s="137">
        <f>'A.1.1 - Výměna kolejnic(S...'!F39</f>
        <v>0</v>
      </c>
      <c r="BE96" s="4"/>
      <c r="BT96" s="138" t="s">
        <v>88</v>
      </c>
      <c r="BV96" s="138" t="s">
        <v>81</v>
      </c>
      <c r="BW96" s="138" t="s">
        <v>93</v>
      </c>
      <c r="BX96" s="138" t="s">
        <v>87</v>
      </c>
      <c r="CL96" s="138" t="s">
        <v>1</v>
      </c>
    </row>
    <row r="97" s="4" customFormat="1" ht="23.25" customHeight="1">
      <c r="A97" s="129" t="s">
        <v>89</v>
      </c>
      <c r="B97" s="67"/>
      <c r="C97" s="130"/>
      <c r="D97" s="130"/>
      <c r="E97" s="131" t="s">
        <v>94</v>
      </c>
      <c r="F97" s="131"/>
      <c r="G97" s="131"/>
      <c r="H97" s="131"/>
      <c r="I97" s="131"/>
      <c r="J97" s="130"/>
      <c r="K97" s="131" t="s">
        <v>95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'A.1.2 - Materiál zajištěn...'!J32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92</v>
      </c>
      <c r="AR97" s="69"/>
      <c r="AS97" s="134">
        <v>0</v>
      </c>
      <c r="AT97" s="135">
        <f>ROUND(SUM(AV97:AW97),2)</f>
        <v>0</v>
      </c>
      <c r="AU97" s="136">
        <f>'A.1.2 - Materiál zajištěn...'!P120</f>
        <v>0</v>
      </c>
      <c r="AV97" s="135">
        <f>'A.1.2 - Materiál zajištěn...'!J35</f>
        <v>0</v>
      </c>
      <c r="AW97" s="135">
        <f>'A.1.2 - Materiál zajištěn...'!J36</f>
        <v>0</v>
      </c>
      <c r="AX97" s="135">
        <f>'A.1.2 - Materiál zajištěn...'!J37</f>
        <v>0</v>
      </c>
      <c r="AY97" s="135">
        <f>'A.1.2 - Materiál zajištěn...'!J38</f>
        <v>0</v>
      </c>
      <c r="AZ97" s="135">
        <f>'A.1.2 - Materiál zajištěn...'!F35</f>
        <v>0</v>
      </c>
      <c r="BA97" s="135">
        <f>'A.1.2 - Materiál zajištěn...'!F36</f>
        <v>0</v>
      </c>
      <c r="BB97" s="135">
        <f>'A.1.2 - Materiál zajištěn...'!F37</f>
        <v>0</v>
      </c>
      <c r="BC97" s="135">
        <f>'A.1.2 - Materiál zajištěn...'!F38</f>
        <v>0</v>
      </c>
      <c r="BD97" s="137">
        <f>'A.1.2 - Materiál zajištěn...'!F39</f>
        <v>0</v>
      </c>
      <c r="BE97" s="4"/>
      <c r="BT97" s="138" t="s">
        <v>88</v>
      </c>
      <c r="BV97" s="138" t="s">
        <v>81</v>
      </c>
      <c r="BW97" s="138" t="s">
        <v>96</v>
      </c>
      <c r="BX97" s="138" t="s">
        <v>87</v>
      </c>
      <c r="CL97" s="138" t="s">
        <v>1</v>
      </c>
    </row>
    <row r="98" s="4" customFormat="1" ht="16.5" customHeight="1">
      <c r="A98" s="129" t="s">
        <v>89</v>
      </c>
      <c r="B98" s="67"/>
      <c r="C98" s="130"/>
      <c r="D98" s="130"/>
      <c r="E98" s="131" t="s">
        <v>97</v>
      </c>
      <c r="F98" s="131"/>
      <c r="G98" s="131"/>
      <c r="H98" s="131"/>
      <c r="I98" s="131"/>
      <c r="J98" s="130"/>
      <c r="K98" s="131" t="s">
        <v>98</v>
      </c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2">
        <f>'A.1.3 - Práce SSZT a SEE(...'!J32</f>
        <v>0</v>
      </c>
      <c r="AH98" s="130"/>
      <c r="AI98" s="130"/>
      <c r="AJ98" s="130"/>
      <c r="AK98" s="130"/>
      <c r="AL98" s="130"/>
      <c r="AM98" s="130"/>
      <c r="AN98" s="132">
        <f>SUM(AG98,AT98)</f>
        <v>0</v>
      </c>
      <c r="AO98" s="130"/>
      <c r="AP98" s="130"/>
      <c r="AQ98" s="133" t="s">
        <v>92</v>
      </c>
      <c r="AR98" s="69"/>
      <c r="AS98" s="134">
        <v>0</v>
      </c>
      <c r="AT98" s="135">
        <f>ROUND(SUM(AV98:AW98),2)</f>
        <v>0</v>
      </c>
      <c r="AU98" s="136">
        <f>'A.1.3 - Práce SSZT a SEE(...'!P120</f>
        <v>0</v>
      </c>
      <c r="AV98" s="135">
        <f>'A.1.3 - Práce SSZT a SEE(...'!J35</f>
        <v>0</v>
      </c>
      <c r="AW98" s="135">
        <f>'A.1.3 - Práce SSZT a SEE(...'!J36</f>
        <v>0</v>
      </c>
      <c r="AX98" s="135">
        <f>'A.1.3 - Práce SSZT a SEE(...'!J37</f>
        <v>0</v>
      </c>
      <c r="AY98" s="135">
        <f>'A.1.3 - Práce SSZT a SEE(...'!J38</f>
        <v>0</v>
      </c>
      <c r="AZ98" s="135">
        <f>'A.1.3 - Práce SSZT a SEE(...'!F35</f>
        <v>0</v>
      </c>
      <c r="BA98" s="135">
        <f>'A.1.3 - Práce SSZT a SEE(...'!F36</f>
        <v>0</v>
      </c>
      <c r="BB98" s="135">
        <f>'A.1.3 - Práce SSZT a SEE(...'!F37</f>
        <v>0</v>
      </c>
      <c r="BC98" s="135">
        <f>'A.1.3 - Práce SSZT a SEE(...'!F38</f>
        <v>0</v>
      </c>
      <c r="BD98" s="137">
        <f>'A.1.3 - Práce SSZT a SEE(...'!F39</f>
        <v>0</v>
      </c>
      <c r="BE98" s="4"/>
      <c r="BT98" s="138" t="s">
        <v>88</v>
      </c>
      <c r="BV98" s="138" t="s">
        <v>81</v>
      </c>
      <c r="BW98" s="138" t="s">
        <v>99</v>
      </c>
      <c r="BX98" s="138" t="s">
        <v>87</v>
      </c>
      <c r="CL98" s="138" t="s">
        <v>1</v>
      </c>
    </row>
    <row r="99" s="4" customFormat="1" ht="16.5" customHeight="1">
      <c r="A99" s="129" t="s">
        <v>89</v>
      </c>
      <c r="B99" s="67"/>
      <c r="C99" s="130"/>
      <c r="D99" s="130"/>
      <c r="E99" s="131" t="s">
        <v>100</v>
      </c>
      <c r="F99" s="131"/>
      <c r="G99" s="131"/>
      <c r="H99" s="131"/>
      <c r="I99" s="131"/>
      <c r="J99" s="130"/>
      <c r="K99" s="131" t="s">
        <v>101</v>
      </c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  <c r="AA99" s="131"/>
      <c r="AB99" s="131"/>
      <c r="AC99" s="131"/>
      <c r="AD99" s="131"/>
      <c r="AE99" s="131"/>
      <c r="AF99" s="131"/>
      <c r="AG99" s="132">
        <f>'A.1.4 - Přeprava(Sborník ...'!J32</f>
        <v>0</v>
      </c>
      <c r="AH99" s="130"/>
      <c r="AI99" s="130"/>
      <c r="AJ99" s="130"/>
      <c r="AK99" s="130"/>
      <c r="AL99" s="130"/>
      <c r="AM99" s="130"/>
      <c r="AN99" s="132">
        <f>SUM(AG99,AT99)</f>
        <v>0</v>
      </c>
      <c r="AO99" s="130"/>
      <c r="AP99" s="130"/>
      <c r="AQ99" s="133" t="s">
        <v>92</v>
      </c>
      <c r="AR99" s="69"/>
      <c r="AS99" s="134">
        <v>0</v>
      </c>
      <c r="AT99" s="135">
        <f>ROUND(SUM(AV99:AW99),2)</f>
        <v>0</v>
      </c>
      <c r="AU99" s="136">
        <f>'A.1.4 - Přeprava(Sborník ...'!P120</f>
        <v>0</v>
      </c>
      <c r="AV99" s="135">
        <f>'A.1.4 - Přeprava(Sborník ...'!J35</f>
        <v>0</v>
      </c>
      <c r="AW99" s="135">
        <f>'A.1.4 - Přeprava(Sborník ...'!J36</f>
        <v>0</v>
      </c>
      <c r="AX99" s="135">
        <f>'A.1.4 - Přeprava(Sborník ...'!J37</f>
        <v>0</v>
      </c>
      <c r="AY99" s="135">
        <f>'A.1.4 - Přeprava(Sborník ...'!J38</f>
        <v>0</v>
      </c>
      <c r="AZ99" s="135">
        <f>'A.1.4 - Přeprava(Sborník ...'!F35</f>
        <v>0</v>
      </c>
      <c r="BA99" s="135">
        <f>'A.1.4 - Přeprava(Sborník ...'!F36</f>
        <v>0</v>
      </c>
      <c r="BB99" s="135">
        <f>'A.1.4 - Přeprava(Sborník ...'!F37</f>
        <v>0</v>
      </c>
      <c r="BC99" s="135">
        <f>'A.1.4 - Přeprava(Sborník ...'!F38</f>
        <v>0</v>
      </c>
      <c r="BD99" s="137">
        <f>'A.1.4 - Přeprava(Sborník ...'!F39</f>
        <v>0</v>
      </c>
      <c r="BE99" s="4"/>
      <c r="BT99" s="138" t="s">
        <v>88</v>
      </c>
      <c r="BV99" s="138" t="s">
        <v>81</v>
      </c>
      <c r="BW99" s="138" t="s">
        <v>102</v>
      </c>
      <c r="BX99" s="138" t="s">
        <v>87</v>
      </c>
      <c r="CL99" s="138" t="s">
        <v>1</v>
      </c>
    </row>
    <row r="100" s="4" customFormat="1" ht="16.5" customHeight="1">
      <c r="A100" s="129" t="s">
        <v>89</v>
      </c>
      <c r="B100" s="67"/>
      <c r="C100" s="130"/>
      <c r="D100" s="130"/>
      <c r="E100" s="131" t="s">
        <v>103</v>
      </c>
      <c r="F100" s="131"/>
      <c r="G100" s="131"/>
      <c r="H100" s="131"/>
      <c r="I100" s="131"/>
      <c r="J100" s="130"/>
      <c r="K100" s="131" t="s">
        <v>104</v>
      </c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  <c r="AG100" s="132">
        <f>'A.1.5 - VON(Sborník 2021)'!J32</f>
        <v>0</v>
      </c>
      <c r="AH100" s="130"/>
      <c r="AI100" s="130"/>
      <c r="AJ100" s="130"/>
      <c r="AK100" s="130"/>
      <c r="AL100" s="130"/>
      <c r="AM100" s="130"/>
      <c r="AN100" s="132">
        <f>SUM(AG100,AT100)</f>
        <v>0</v>
      </c>
      <c r="AO100" s="130"/>
      <c r="AP100" s="130"/>
      <c r="AQ100" s="133" t="s">
        <v>92</v>
      </c>
      <c r="AR100" s="69"/>
      <c r="AS100" s="134">
        <v>0</v>
      </c>
      <c r="AT100" s="135">
        <f>ROUND(SUM(AV100:AW100),2)</f>
        <v>0</v>
      </c>
      <c r="AU100" s="136">
        <f>'A.1.5 - VON(Sborník 2021)'!P120</f>
        <v>0</v>
      </c>
      <c r="AV100" s="135">
        <f>'A.1.5 - VON(Sborník 2021)'!J35</f>
        <v>0</v>
      </c>
      <c r="AW100" s="135">
        <f>'A.1.5 - VON(Sborník 2021)'!J36</f>
        <v>0</v>
      </c>
      <c r="AX100" s="135">
        <f>'A.1.5 - VON(Sborník 2021)'!J37</f>
        <v>0</v>
      </c>
      <c r="AY100" s="135">
        <f>'A.1.5 - VON(Sborník 2021)'!J38</f>
        <v>0</v>
      </c>
      <c r="AZ100" s="135">
        <f>'A.1.5 - VON(Sborník 2021)'!F35</f>
        <v>0</v>
      </c>
      <c r="BA100" s="135">
        <f>'A.1.5 - VON(Sborník 2021)'!F36</f>
        <v>0</v>
      </c>
      <c r="BB100" s="135">
        <f>'A.1.5 - VON(Sborník 2021)'!F37</f>
        <v>0</v>
      </c>
      <c r="BC100" s="135">
        <f>'A.1.5 - VON(Sborník 2021)'!F38</f>
        <v>0</v>
      </c>
      <c r="BD100" s="137">
        <f>'A.1.5 - VON(Sborník 2021)'!F39</f>
        <v>0</v>
      </c>
      <c r="BE100" s="4"/>
      <c r="BT100" s="138" t="s">
        <v>88</v>
      </c>
      <c r="BV100" s="138" t="s">
        <v>81</v>
      </c>
      <c r="BW100" s="138" t="s">
        <v>105</v>
      </c>
      <c r="BX100" s="138" t="s">
        <v>87</v>
      </c>
      <c r="CL100" s="138" t="s">
        <v>1</v>
      </c>
    </row>
    <row r="101" s="7" customFormat="1" ht="16.5" customHeight="1">
      <c r="A101" s="7"/>
      <c r="B101" s="116"/>
      <c r="C101" s="117"/>
      <c r="D101" s="118" t="s">
        <v>106</v>
      </c>
      <c r="E101" s="118"/>
      <c r="F101" s="118"/>
      <c r="G101" s="118"/>
      <c r="H101" s="118"/>
      <c r="I101" s="119"/>
      <c r="J101" s="118" t="s">
        <v>107</v>
      </c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20">
        <f>ROUND(SUM(AG102:AG105),2)</f>
        <v>0</v>
      </c>
      <c r="AH101" s="119"/>
      <c r="AI101" s="119"/>
      <c r="AJ101" s="119"/>
      <c r="AK101" s="119"/>
      <c r="AL101" s="119"/>
      <c r="AM101" s="119"/>
      <c r="AN101" s="121">
        <f>SUM(AG101,AT101)</f>
        <v>0</v>
      </c>
      <c r="AO101" s="119"/>
      <c r="AP101" s="119"/>
      <c r="AQ101" s="122" t="s">
        <v>85</v>
      </c>
      <c r="AR101" s="123"/>
      <c r="AS101" s="124">
        <f>ROUND(SUM(AS102:AS105),2)</f>
        <v>0</v>
      </c>
      <c r="AT101" s="125">
        <f>ROUND(SUM(AV101:AW101),2)</f>
        <v>0</v>
      </c>
      <c r="AU101" s="126">
        <f>ROUND(SUM(AU102:AU105),5)</f>
        <v>0</v>
      </c>
      <c r="AV101" s="125">
        <f>ROUND(AZ101*L29,2)</f>
        <v>0</v>
      </c>
      <c r="AW101" s="125">
        <f>ROUND(BA101*L30,2)</f>
        <v>0</v>
      </c>
      <c r="AX101" s="125">
        <f>ROUND(BB101*L29,2)</f>
        <v>0</v>
      </c>
      <c r="AY101" s="125">
        <f>ROUND(BC101*L30,2)</f>
        <v>0</v>
      </c>
      <c r="AZ101" s="125">
        <f>ROUND(SUM(AZ102:AZ105),2)</f>
        <v>0</v>
      </c>
      <c r="BA101" s="125">
        <f>ROUND(SUM(BA102:BA105),2)</f>
        <v>0</v>
      </c>
      <c r="BB101" s="125">
        <f>ROUND(SUM(BB102:BB105),2)</f>
        <v>0</v>
      </c>
      <c r="BC101" s="125">
        <f>ROUND(SUM(BC102:BC105),2)</f>
        <v>0</v>
      </c>
      <c r="BD101" s="127">
        <f>ROUND(SUM(BD102:BD105),2)</f>
        <v>0</v>
      </c>
      <c r="BE101" s="7"/>
      <c r="BS101" s="128" t="s">
        <v>78</v>
      </c>
      <c r="BT101" s="128" t="s">
        <v>86</v>
      </c>
      <c r="BU101" s="128" t="s">
        <v>80</v>
      </c>
      <c r="BV101" s="128" t="s">
        <v>81</v>
      </c>
      <c r="BW101" s="128" t="s">
        <v>108</v>
      </c>
      <c r="BX101" s="128" t="s">
        <v>5</v>
      </c>
      <c r="CL101" s="128" t="s">
        <v>1</v>
      </c>
      <c r="CM101" s="128" t="s">
        <v>88</v>
      </c>
    </row>
    <row r="102" s="4" customFormat="1" ht="16.5" customHeight="1">
      <c r="A102" s="129" t="s">
        <v>89</v>
      </c>
      <c r="B102" s="67"/>
      <c r="C102" s="130"/>
      <c r="D102" s="130"/>
      <c r="E102" s="131" t="s">
        <v>109</v>
      </c>
      <c r="F102" s="131"/>
      <c r="G102" s="131"/>
      <c r="H102" s="131"/>
      <c r="I102" s="131"/>
      <c r="J102" s="130"/>
      <c r="K102" s="131" t="s">
        <v>91</v>
      </c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131"/>
      <c r="AF102" s="131"/>
      <c r="AG102" s="132">
        <f>'A.2.1 - Výměna kolejnic(S...'!J32</f>
        <v>0</v>
      </c>
      <c r="AH102" s="130"/>
      <c r="AI102" s="130"/>
      <c r="AJ102" s="130"/>
      <c r="AK102" s="130"/>
      <c r="AL102" s="130"/>
      <c r="AM102" s="130"/>
      <c r="AN102" s="132">
        <f>SUM(AG102,AT102)</f>
        <v>0</v>
      </c>
      <c r="AO102" s="130"/>
      <c r="AP102" s="130"/>
      <c r="AQ102" s="133" t="s">
        <v>92</v>
      </c>
      <c r="AR102" s="69"/>
      <c r="AS102" s="134">
        <v>0</v>
      </c>
      <c r="AT102" s="135">
        <f>ROUND(SUM(AV102:AW102),2)</f>
        <v>0</v>
      </c>
      <c r="AU102" s="136">
        <f>'A.2.1 - Výměna kolejnic(S...'!P120</f>
        <v>0</v>
      </c>
      <c r="AV102" s="135">
        <f>'A.2.1 - Výměna kolejnic(S...'!J35</f>
        <v>0</v>
      </c>
      <c r="AW102" s="135">
        <f>'A.2.1 - Výměna kolejnic(S...'!J36</f>
        <v>0</v>
      </c>
      <c r="AX102" s="135">
        <f>'A.2.1 - Výměna kolejnic(S...'!J37</f>
        <v>0</v>
      </c>
      <c r="AY102" s="135">
        <f>'A.2.1 - Výměna kolejnic(S...'!J38</f>
        <v>0</v>
      </c>
      <c r="AZ102" s="135">
        <f>'A.2.1 - Výměna kolejnic(S...'!F35</f>
        <v>0</v>
      </c>
      <c r="BA102" s="135">
        <f>'A.2.1 - Výměna kolejnic(S...'!F36</f>
        <v>0</v>
      </c>
      <c r="BB102" s="135">
        <f>'A.2.1 - Výměna kolejnic(S...'!F37</f>
        <v>0</v>
      </c>
      <c r="BC102" s="135">
        <f>'A.2.1 - Výměna kolejnic(S...'!F38</f>
        <v>0</v>
      </c>
      <c r="BD102" s="137">
        <f>'A.2.1 - Výměna kolejnic(S...'!F39</f>
        <v>0</v>
      </c>
      <c r="BE102" s="4"/>
      <c r="BT102" s="138" t="s">
        <v>88</v>
      </c>
      <c r="BV102" s="138" t="s">
        <v>81</v>
      </c>
      <c r="BW102" s="138" t="s">
        <v>110</v>
      </c>
      <c r="BX102" s="138" t="s">
        <v>108</v>
      </c>
      <c r="CL102" s="138" t="s">
        <v>1</v>
      </c>
    </row>
    <row r="103" s="4" customFormat="1" ht="23.25" customHeight="1">
      <c r="A103" s="129" t="s">
        <v>89</v>
      </c>
      <c r="B103" s="67"/>
      <c r="C103" s="130"/>
      <c r="D103" s="130"/>
      <c r="E103" s="131" t="s">
        <v>111</v>
      </c>
      <c r="F103" s="131"/>
      <c r="G103" s="131"/>
      <c r="H103" s="131"/>
      <c r="I103" s="131"/>
      <c r="J103" s="130"/>
      <c r="K103" s="131" t="s">
        <v>95</v>
      </c>
      <c r="L103" s="131"/>
      <c r="M103" s="131"/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1"/>
      <c r="Y103" s="131"/>
      <c r="Z103" s="131"/>
      <c r="AA103" s="131"/>
      <c r="AB103" s="131"/>
      <c r="AC103" s="131"/>
      <c r="AD103" s="131"/>
      <c r="AE103" s="131"/>
      <c r="AF103" s="131"/>
      <c r="AG103" s="132">
        <f>'A.2.2 - Materiál zajištěn...'!J32</f>
        <v>0</v>
      </c>
      <c r="AH103" s="130"/>
      <c r="AI103" s="130"/>
      <c r="AJ103" s="130"/>
      <c r="AK103" s="130"/>
      <c r="AL103" s="130"/>
      <c r="AM103" s="130"/>
      <c r="AN103" s="132">
        <f>SUM(AG103,AT103)</f>
        <v>0</v>
      </c>
      <c r="AO103" s="130"/>
      <c r="AP103" s="130"/>
      <c r="AQ103" s="133" t="s">
        <v>92</v>
      </c>
      <c r="AR103" s="69"/>
      <c r="AS103" s="134">
        <v>0</v>
      </c>
      <c r="AT103" s="135">
        <f>ROUND(SUM(AV103:AW103),2)</f>
        <v>0</v>
      </c>
      <c r="AU103" s="136">
        <f>'A.2.2 - Materiál zajištěn...'!P120</f>
        <v>0</v>
      </c>
      <c r="AV103" s="135">
        <f>'A.2.2 - Materiál zajištěn...'!J35</f>
        <v>0</v>
      </c>
      <c r="AW103" s="135">
        <f>'A.2.2 - Materiál zajištěn...'!J36</f>
        <v>0</v>
      </c>
      <c r="AX103" s="135">
        <f>'A.2.2 - Materiál zajištěn...'!J37</f>
        <v>0</v>
      </c>
      <c r="AY103" s="135">
        <f>'A.2.2 - Materiál zajištěn...'!J38</f>
        <v>0</v>
      </c>
      <c r="AZ103" s="135">
        <f>'A.2.2 - Materiál zajištěn...'!F35</f>
        <v>0</v>
      </c>
      <c r="BA103" s="135">
        <f>'A.2.2 - Materiál zajištěn...'!F36</f>
        <v>0</v>
      </c>
      <c r="BB103" s="135">
        <f>'A.2.2 - Materiál zajištěn...'!F37</f>
        <v>0</v>
      </c>
      <c r="BC103" s="135">
        <f>'A.2.2 - Materiál zajištěn...'!F38</f>
        <v>0</v>
      </c>
      <c r="BD103" s="137">
        <f>'A.2.2 - Materiál zajištěn...'!F39</f>
        <v>0</v>
      </c>
      <c r="BE103" s="4"/>
      <c r="BT103" s="138" t="s">
        <v>88</v>
      </c>
      <c r="BV103" s="138" t="s">
        <v>81</v>
      </c>
      <c r="BW103" s="138" t="s">
        <v>112</v>
      </c>
      <c r="BX103" s="138" t="s">
        <v>108</v>
      </c>
      <c r="CL103" s="138" t="s">
        <v>1</v>
      </c>
    </row>
    <row r="104" s="4" customFormat="1" ht="16.5" customHeight="1">
      <c r="A104" s="129" t="s">
        <v>89</v>
      </c>
      <c r="B104" s="67"/>
      <c r="C104" s="130"/>
      <c r="D104" s="130"/>
      <c r="E104" s="131" t="s">
        <v>113</v>
      </c>
      <c r="F104" s="131"/>
      <c r="G104" s="131"/>
      <c r="H104" s="131"/>
      <c r="I104" s="131"/>
      <c r="J104" s="130"/>
      <c r="K104" s="131" t="s">
        <v>101</v>
      </c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131"/>
      <c r="AF104" s="131"/>
      <c r="AG104" s="132">
        <f>'A.2.3 - Přeprava(Sborník ...'!J32</f>
        <v>0</v>
      </c>
      <c r="AH104" s="130"/>
      <c r="AI104" s="130"/>
      <c r="AJ104" s="130"/>
      <c r="AK104" s="130"/>
      <c r="AL104" s="130"/>
      <c r="AM104" s="130"/>
      <c r="AN104" s="132">
        <f>SUM(AG104,AT104)</f>
        <v>0</v>
      </c>
      <c r="AO104" s="130"/>
      <c r="AP104" s="130"/>
      <c r="AQ104" s="133" t="s">
        <v>92</v>
      </c>
      <c r="AR104" s="69"/>
      <c r="AS104" s="134">
        <v>0</v>
      </c>
      <c r="AT104" s="135">
        <f>ROUND(SUM(AV104:AW104),2)</f>
        <v>0</v>
      </c>
      <c r="AU104" s="136">
        <f>'A.2.3 - Přeprava(Sborník ...'!P120</f>
        <v>0</v>
      </c>
      <c r="AV104" s="135">
        <f>'A.2.3 - Přeprava(Sborník ...'!J35</f>
        <v>0</v>
      </c>
      <c r="AW104" s="135">
        <f>'A.2.3 - Přeprava(Sborník ...'!J36</f>
        <v>0</v>
      </c>
      <c r="AX104" s="135">
        <f>'A.2.3 - Přeprava(Sborník ...'!J37</f>
        <v>0</v>
      </c>
      <c r="AY104" s="135">
        <f>'A.2.3 - Přeprava(Sborník ...'!J38</f>
        <v>0</v>
      </c>
      <c r="AZ104" s="135">
        <f>'A.2.3 - Přeprava(Sborník ...'!F35</f>
        <v>0</v>
      </c>
      <c r="BA104" s="135">
        <f>'A.2.3 - Přeprava(Sborník ...'!F36</f>
        <v>0</v>
      </c>
      <c r="BB104" s="135">
        <f>'A.2.3 - Přeprava(Sborník ...'!F37</f>
        <v>0</v>
      </c>
      <c r="BC104" s="135">
        <f>'A.2.3 - Přeprava(Sborník ...'!F38</f>
        <v>0</v>
      </c>
      <c r="BD104" s="137">
        <f>'A.2.3 - Přeprava(Sborník ...'!F39</f>
        <v>0</v>
      </c>
      <c r="BE104" s="4"/>
      <c r="BT104" s="138" t="s">
        <v>88</v>
      </c>
      <c r="BV104" s="138" t="s">
        <v>81</v>
      </c>
      <c r="BW104" s="138" t="s">
        <v>114</v>
      </c>
      <c r="BX104" s="138" t="s">
        <v>108</v>
      </c>
      <c r="CL104" s="138" t="s">
        <v>1</v>
      </c>
    </row>
    <row r="105" s="4" customFormat="1" ht="16.5" customHeight="1">
      <c r="A105" s="129" t="s">
        <v>89</v>
      </c>
      <c r="B105" s="67"/>
      <c r="C105" s="130"/>
      <c r="D105" s="130"/>
      <c r="E105" s="131" t="s">
        <v>115</v>
      </c>
      <c r="F105" s="131"/>
      <c r="G105" s="131"/>
      <c r="H105" s="131"/>
      <c r="I105" s="131"/>
      <c r="J105" s="130"/>
      <c r="K105" s="131" t="s">
        <v>104</v>
      </c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131"/>
      <c r="Y105" s="131"/>
      <c r="Z105" s="131"/>
      <c r="AA105" s="131"/>
      <c r="AB105" s="131"/>
      <c r="AC105" s="131"/>
      <c r="AD105" s="131"/>
      <c r="AE105" s="131"/>
      <c r="AF105" s="131"/>
      <c r="AG105" s="132">
        <f>'A.2.4 - VON(Sborník 2021)'!J32</f>
        <v>0</v>
      </c>
      <c r="AH105" s="130"/>
      <c r="AI105" s="130"/>
      <c r="AJ105" s="130"/>
      <c r="AK105" s="130"/>
      <c r="AL105" s="130"/>
      <c r="AM105" s="130"/>
      <c r="AN105" s="132">
        <f>SUM(AG105,AT105)</f>
        <v>0</v>
      </c>
      <c r="AO105" s="130"/>
      <c r="AP105" s="130"/>
      <c r="AQ105" s="133" t="s">
        <v>92</v>
      </c>
      <c r="AR105" s="69"/>
      <c r="AS105" s="134">
        <v>0</v>
      </c>
      <c r="AT105" s="135">
        <f>ROUND(SUM(AV105:AW105),2)</f>
        <v>0</v>
      </c>
      <c r="AU105" s="136">
        <f>'A.2.4 - VON(Sborník 2021)'!P120</f>
        <v>0</v>
      </c>
      <c r="AV105" s="135">
        <f>'A.2.4 - VON(Sborník 2021)'!J35</f>
        <v>0</v>
      </c>
      <c r="AW105" s="135">
        <f>'A.2.4 - VON(Sborník 2021)'!J36</f>
        <v>0</v>
      </c>
      <c r="AX105" s="135">
        <f>'A.2.4 - VON(Sborník 2021)'!J37</f>
        <v>0</v>
      </c>
      <c r="AY105" s="135">
        <f>'A.2.4 - VON(Sborník 2021)'!J38</f>
        <v>0</v>
      </c>
      <c r="AZ105" s="135">
        <f>'A.2.4 - VON(Sborník 2021)'!F35</f>
        <v>0</v>
      </c>
      <c r="BA105" s="135">
        <f>'A.2.4 - VON(Sborník 2021)'!F36</f>
        <v>0</v>
      </c>
      <c r="BB105" s="135">
        <f>'A.2.4 - VON(Sborník 2021)'!F37</f>
        <v>0</v>
      </c>
      <c r="BC105" s="135">
        <f>'A.2.4 - VON(Sborník 2021)'!F38</f>
        <v>0</v>
      </c>
      <c r="BD105" s="137">
        <f>'A.2.4 - VON(Sborník 2021)'!F39</f>
        <v>0</v>
      </c>
      <c r="BE105" s="4"/>
      <c r="BT105" s="138" t="s">
        <v>88</v>
      </c>
      <c r="BV105" s="138" t="s">
        <v>81</v>
      </c>
      <c r="BW105" s="138" t="s">
        <v>116</v>
      </c>
      <c r="BX105" s="138" t="s">
        <v>108</v>
      </c>
      <c r="CL105" s="138" t="s">
        <v>1</v>
      </c>
    </row>
    <row r="106" s="7" customFormat="1" ht="16.5" customHeight="1">
      <c r="A106" s="7"/>
      <c r="B106" s="116"/>
      <c r="C106" s="117"/>
      <c r="D106" s="118" t="s">
        <v>117</v>
      </c>
      <c r="E106" s="118"/>
      <c r="F106" s="118"/>
      <c r="G106" s="118"/>
      <c r="H106" s="118"/>
      <c r="I106" s="119"/>
      <c r="J106" s="118" t="s">
        <v>118</v>
      </c>
      <c r="K106" s="118"/>
      <c r="L106" s="118"/>
      <c r="M106" s="118"/>
      <c r="N106" s="118"/>
      <c r="O106" s="118"/>
      <c r="P106" s="118"/>
      <c r="Q106" s="118"/>
      <c r="R106" s="118"/>
      <c r="S106" s="118"/>
      <c r="T106" s="118"/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8"/>
      <c r="AE106" s="118"/>
      <c r="AF106" s="118"/>
      <c r="AG106" s="120">
        <f>ROUND(SUM(AG107:AG110),2)</f>
        <v>0</v>
      </c>
      <c r="AH106" s="119"/>
      <c r="AI106" s="119"/>
      <c r="AJ106" s="119"/>
      <c r="AK106" s="119"/>
      <c r="AL106" s="119"/>
      <c r="AM106" s="119"/>
      <c r="AN106" s="121">
        <f>SUM(AG106,AT106)</f>
        <v>0</v>
      </c>
      <c r="AO106" s="119"/>
      <c r="AP106" s="119"/>
      <c r="AQ106" s="122" t="s">
        <v>85</v>
      </c>
      <c r="AR106" s="123"/>
      <c r="AS106" s="124">
        <f>ROUND(SUM(AS107:AS110),2)</f>
        <v>0</v>
      </c>
      <c r="AT106" s="125">
        <f>ROUND(SUM(AV106:AW106),2)</f>
        <v>0</v>
      </c>
      <c r="AU106" s="126">
        <f>ROUND(SUM(AU107:AU110),5)</f>
        <v>0</v>
      </c>
      <c r="AV106" s="125">
        <f>ROUND(AZ106*L29,2)</f>
        <v>0</v>
      </c>
      <c r="AW106" s="125">
        <f>ROUND(BA106*L30,2)</f>
        <v>0</v>
      </c>
      <c r="AX106" s="125">
        <f>ROUND(BB106*L29,2)</f>
        <v>0</v>
      </c>
      <c r="AY106" s="125">
        <f>ROUND(BC106*L30,2)</f>
        <v>0</v>
      </c>
      <c r="AZ106" s="125">
        <f>ROUND(SUM(AZ107:AZ110),2)</f>
        <v>0</v>
      </c>
      <c r="BA106" s="125">
        <f>ROUND(SUM(BA107:BA110),2)</f>
        <v>0</v>
      </c>
      <c r="BB106" s="125">
        <f>ROUND(SUM(BB107:BB110),2)</f>
        <v>0</v>
      </c>
      <c r="BC106" s="125">
        <f>ROUND(SUM(BC107:BC110),2)</f>
        <v>0</v>
      </c>
      <c r="BD106" s="127">
        <f>ROUND(SUM(BD107:BD110),2)</f>
        <v>0</v>
      </c>
      <c r="BE106" s="7"/>
      <c r="BS106" s="128" t="s">
        <v>78</v>
      </c>
      <c r="BT106" s="128" t="s">
        <v>86</v>
      </c>
      <c r="BU106" s="128" t="s">
        <v>80</v>
      </c>
      <c r="BV106" s="128" t="s">
        <v>81</v>
      </c>
      <c r="BW106" s="128" t="s">
        <v>119</v>
      </c>
      <c r="BX106" s="128" t="s">
        <v>5</v>
      </c>
      <c r="CL106" s="128" t="s">
        <v>1</v>
      </c>
      <c r="CM106" s="128" t="s">
        <v>88</v>
      </c>
    </row>
    <row r="107" s="4" customFormat="1" ht="16.5" customHeight="1">
      <c r="A107" s="129" t="s">
        <v>89</v>
      </c>
      <c r="B107" s="67"/>
      <c r="C107" s="130"/>
      <c r="D107" s="130"/>
      <c r="E107" s="131" t="s">
        <v>120</v>
      </c>
      <c r="F107" s="131"/>
      <c r="G107" s="131"/>
      <c r="H107" s="131"/>
      <c r="I107" s="131"/>
      <c r="J107" s="130"/>
      <c r="K107" s="131" t="s">
        <v>91</v>
      </c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31"/>
      <c r="W107" s="131"/>
      <c r="X107" s="131"/>
      <c r="Y107" s="131"/>
      <c r="Z107" s="131"/>
      <c r="AA107" s="131"/>
      <c r="AB107" s="131"/>
      <c r="AC107" s="131"/>
      <c r="AD107" s="131"/>
      <c r="AE107" s="131"/>
      <c r="AF107" s="131"/>
      <c r="AG107" s="132">
        <f>'A.3.1 - Výměna kolejnic(S...'!J32</f>
        <v>0</v>
      </c>
      <c r="AH107" s="130"/>
      <c r="AI107" s="130"/>
      <c r="AJ107" s="130"/>
      <c r="AK107" s="130"/>
      <c r="AL107" s="130"/>
      <c r="AM107" s="130"/>
      <c r="AN107" s="132">
        <f>SUM(AG107,AT107)</f>
        <v>0</v>
      </c>
      <c r="AO107" s="130"/>
      <c r="AP107" s="130"/>
      <c r="AQ107" s="133" t="s">
        <v>92</v>
      </c>
      <c r="AR107" s="69"/>
      <c r="AS107" s="134">
        <v>0</v>
      </c>
      <c r="AT107" s="135">
        <f>ROUND(SUM(AV107:AW107),2)</f>
        <v>0</v>
      </c>
      <c r="AU107" s="136">
        <f>'A.3.1 - Výměna kolejnic(S...'!P120</f>
        <v>0</v>
      </c>
      <c r="AV107" s="135">
        <f>'A.3.1 - Výměna kolejnic(S...'!J35</f>
        <v>0</v>
      </c>
      <c r="AW107" s="135">
        <f>'A.3.1 - Výměna kolejnic(S...'!J36</f>
        <v>0</v>
      </c>
      <c r="AX107" s="135">
        <f>'A.3.1 - Výměna kolejnic(S...'!J37</f>
        <v>0</v>
      </c>
      <c r="AY107" s="135">
        <f>'A.3.1 - Výměna kolejnic(S...'!J38</f>
        <v>0</v>
      </c>
      <c r="AZ107" s="135">
        <f>'A.3.1 - Výměna kolejnic(S...'!F35</f>
        <v>0</v>
      </c>
      <c r="BA107" s="135">
        <f>'A.3.1 - Výměna kolejnic(S...'!F36</f>
        <v>0</v>
      </c>
      <c r="BB107" s="135">
        <f>'A.3.1 - Výměna kolejnic(S...'!F37</f>
        <v>0</v>
      </c>
      <c r="BC107" s="135">
        <f>'A.3.1 - Výměna kolejnic(S...'!F38</f>
        <v>0</v>
      </c>
      <c r="BD107" s="137">
        <f>'A.3.1 - Výměna kolejnic(S...'!F39</f>
        <v>0</v>
      </c>
      <c r="BE107" s="4"/>
      <c r="BT107" s="138" t="s">
        <v>88</v>
      </c>
      <c r="BV107" s="138" t="s">
        <v>81</v>
      </c>
      <c r="BW107" s="138" t="s">
        <v>121</v>
      </c>
      <c r="BX107" s="138" t="s">
        <v>119</v>
      </c>
      <c r="CL107" s="138" t="s">
        <v>1</v>
      </c>
    </row>
    <row r="108" s="4" customFormat="1" ht="23.25" customHeight="1">
      <c r="A108" s="129" t="s">
        <v>89</v>
      </c>
      <c r="B108" s="67"/>
      <c r="C108" s="130"/>
      <c r="D108" s="130"/>
      <c r="E108" s="131" t="s">
        <v>122</v>
      </c>
      <c r="F108" s="131"/>
      <c r="G108" s="131"/>
      <c r="H108" s="131"/>
      <c r="I108" s="131"/>
      <c r="J108" s="130"/>
      <c r="K108" s="131" t="s">
        <v>123</v>
      </c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131"/>
      <c r="AF108" s="131"/>
      <c r="AG108" s="132">
        <f>'A.3.2 - Materiál zajištěn...'!J32</f>
        <v>0</v>
      </c>
      <c r="AH108" s="130"/>
      <c r="AI108" s="130"/>
      <c r="AJ108" s="130"/>
      <c r="AK108" s="130"/>
      <c r="AL108" s="130"/>
      <c r="AM108" s="130"/>
      <c r="AN108" s="132">
        <f>SUM(AG108,AT108)</f>
        <v>0</v>
      </c>
      <c r="AO108" s="130"/>
      <c r="AP108" s="130"/>
      <c r="AQ108" s="133" t="s">
        <v>92</v>
      </c>
      <c r="AR108" s="69"/>
      <c r="AS108" s="134">
        <v>0</v>
      </c>
      <c r="AT108" s="135">
        <f>ROUND(SUM(AV108:AW108),2)</f>
        <v>0</v>
      </c>
      <c r="AU108" s="136">
        <f>'A.3.2 - Materiál zajištěn...'!P120</f>
        <v>0</v>
      </c>
      <c r="AV108" s="135">
        <f>'A.3.2 - Materiál zajištěn...'!J35</f>
        <v>0</v>
      </c>
      <c r="AW108" s="135">
        <f>'A.3.2 - Materiál zajištěn...'!J36</f>
        <v>0</v>
      </c>
      <c r="AX108" s="135">
        <f>'A.3.2 - Materiál zajištěn...'!J37</f>
        <v>0</v>
      </c>
      <c r="AY108" s="135">
        <f>'A.3.2 - Materiál zajištěn...'!J38</f>
        <v>0</v>
      </c>
      <c r="AZ108" s="135">
        <f>'A.3.2 - Materiál zajištěn...'!F35</f>
        <v>0</v>
      </c>
      <c r="BA108" s="135">
        <f>'A.3.2 - Materiál zajištěn...'!F36</f>
        <v>0</v>
      </c>
      <c r="BB108" s="135">
        <f>'A.3.2 - Materiál zajištěn...'!F37</f>
        <v>0</v>
      </c>
      <c r="BC108" s="135">
        <f>'A.3.2 - Materiál zajištěn...'!F38</f>
        <v>0</v>
      </c>
      <c r="BD108" s="137">
        <f>'A.3.2 - Materiál zajištěn...'!F39</f>
        <v>0</v>
      </c>
      <c r="BE108" s="4"/>
      <c r="BT108" s="138" t="s">
        <v>88</v>
      </c>
      <c r="BV108" s="138" t="s">
        <v>81</v>
      </c>
      <c r="BW108" s="138" t="s">
        <v>124</v>
      </c>
      <c r="BX108" s="138" t="s">
        <v>119</v>
      </c>
      <c r="CL108" s="138" t="s">
        <v>1</v>
      </c>
    </row>
    <row r="109" s="4" customFormat="1" ht="16.5" customHeight="1">
      <c r="A109" s="129" t="s">
        <v>89</v>
      </c>
      <c r="B109" s="67"/>
      <c r="C109" s="130"/>
      <c r="D109" s="130"/>
      <c r="E109" s="131" t="s">
        <v>125</v>
      </c>
      <c r="F109" s="131"/>
      <c r="G109" s="131"/>
      <c r="H109" s="131"/>
      <c r="I109" s="131"/>
      <c r="J109" s="130"/>
      <c r="K109" s="131" t="s">
        <v>126</v>
      </c>
      <c r="L109" s="131"/>
      <c r="M109" s="131"/>
      <c r="N109" s="131"/>
      <c r="O109" s="131"/>
      <c r="P109" s="131"/>
      <c r="Q109" s="131"/>
      <c r="R109" s="131"/>
      <c r="S109" s="131"/>
      <c r="T109" s="131"/>
      <c r="U109" s="131"/>
      <c r="V109" s="131"/>
      <c r="W109" s="131"/>
      <c r="X109" s="131"/>
      <c r="Y109" s="131"/>
      <c r="Z109" s="131"/>
      <c r="AA109" s="131"/>
      <c r="AB109" s="131"/>
      <c r="AC109" s="131"/>
      <c r="AD109" s="131"/>
      <c r="AE109" s="131"/>
      <c r="AF109" s="131"/>
      <c r="AG109" s="132">
        <f>'A.3.3 - Přeprava'!J32</f>
        <v>0</v>
      </c>
      <c r="AH109" s="130"/>
      <c r="AI109" s="130"/>
      <c r="AJ109" s="130"/>
      <c r="AK109" s="130"/>
      <c r="AL109" s="130"/>
      <c r="AM109" s="130"/>
      <c r="AN109" s="132">
        <f>SUM(AG109,AT109)</f>
        <v>0</v>
      </c>
      <c r="AO109" s="130"/>
      <c r="AP109" s="130"/>
      <c r="AQ109" s="133" t="s">
        <v>92</v>
      </c>
      <c r="AR109" s="69"/>
      <c r="AS109" s="134">
        <v>0</v>
      </c>
      <c r="AT109" s="135">
        <f>ROUND(SUM(AV109:AW109),2)</f>
        <v>0</v>
      </c>
      <c r="AU109" s="136">
        <f>'A.3.3 - Přeprava'!P121</f>
        <v>0</v>
      </c>
      <c r="AV109" s="135">
        <f>'A.3.3 - Přeprava'!J35</f>
        <v>0</v>
      </c>
      <c r="AW109" s="135">
        <f>'A.3.3 - Přeprava'!J36</f>
        <v>0</v>
      </c>
      <c r="AX109" s="135">
        <f>'A.3.3 - Přeprava'!J37</f>
        <v>0</v>
      </c>
      <c r="AY109" s="135">
        <f>'A.3.3 - Přeprava'!J38</f>
        <v>0</v>
      </c>
      <c r="AZ109" s="135">
        <f>'A.3.3 - Přeprava'!F35</f>
        <v>0</v>
      </c>
      <c r="BA109" s="135">
        <f>'A.3.3 - Přeprava'!F36</f>
        <v>0</v>
      </c>
      <c r="BB109" s="135">
        <f>'A.3.3 - Přeprava'!F37</f>
        <v>0</v>
      </c>
      <c r="BC109" s="135">
        <f>'A.3.3 - Přeprava'!F38</f>
        <v>0</v>
      </c>
      <c r="BD109" s="137">
        <f>'A.3.3 - Přeprava'!F39</f>
        <v>0</v>
      </c>
      <c r="BE109" s="4"/>
      <c r="BT109" s="138" t="s">
        <v>88</v>
      </c>
      <c r="BV109" s="138" t="s">
        <v>81</v>
      </c>
      <c r="BW109" s="138" t="s">
        <v>127</v>
      </c>
      <c r="BX109" s="138" t="s">
        <v>119</v>
      </c>
      <c r="CL109" s="138" t="s">
        <v>1</v>
      </c>
    </row>
    <row r="110" s="4" customFormat="1" ht="16.5" customHeight="1">
      <c r="A110" s="129" t="s">
        <v>89</v>
      </c>
      <c r="B110" s="67"/>
      <c r="C110" s="130"/>
      <c r="D110" s="130"/>
      <c r="E110" s="131" t="s">
        <v>128</v>
      </c>
      <c r="F110" s="131"/>
      <c r="G110" s="131"/>
      <c r="H110" s="131"/>
      <c r="I110" s="131"/>
      <c r="J110" s="130"/>
      <c r="K110" s="131" t="s">
        <v>104</v>
      </c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131"/>
      <c r="AF110" s="131"/>
      <c r="AG110" s="132">
        <f>'A.3.4 - VON(Sborník 2021)'!J32</f>
        <v>0</v>
      </c>
      <c r="AH110" s="130"/>
      <c r="AI110" s="130"/>
      <c r="AJ110" s="130"/>
      <c r="AK110" s="130"/>
      <c r="AL110" s="130"/>
      <c r="AM110" s="130"/>
      <c r="AN110" s="132">
        <f>SUM(AG110,AT110)</f>
        <v>0</v>
      </c>
      <c r="AO110" s="130"/>
      <c r="AP110" s="130"/>
      <c r="AQ110" s="133" t="s">
        <v>92</v>
      </c>
      <c r="AR110" s="69"/>
      <c r="AS110" s="139">
        <v>0</v>
      </c>
      <c r="AT110" s="140">
        <f>ROUND(SUM(AV110:AW110),2)</f>
        <v>0</v>
      </c>
      <c r="AU110" s="141">
        <f>'A.3.4 - VON(Sborník 2021)'!P120</f>
        <v>0</v>
      </c>
      <c r="AV110" s="140">
        <f>'A.3.4 - VON(Sborník 2021)'!J35</f>
        <v>0</v>
      </c>
      <c r="AW110" s="140">
        <f>'A.3.4 - VON(Sborník 2021)'!J36</f>
        <v>0</v>
      </c>
      <c r="AX110" s="140">
        <f>'A.3.4 - VON(Sborník 2021)'!J37</f>
        <v>0</v>
      </c>
      <c r="AY110" s="140">
        <f>'A.3.4 - VON(Sborník 2021)'!J38</f>
        <v>0</v>
      </c>
      <c r="AZ110" s="140">
        <f>'A.3.4 - VON(Sborník 2021)'!F35</f>
        <v>0</v>
      </c>
      <c r="BA110" s="140">
        <f>'A.3.4 - VON(Sborník 2021)'!F36</f>
        <v>0</v>
      </c>
      <c r="BB110" s="140">
        <f>'A.3.4 - VON(Sborník 2021)'!F37</f>
        <v>0</v>
      </c>
      <c r="BC110" s="140">
        <f>'A.3.4 - VON(Sborník 2021)'!F38</f>
        <v>0</v>
      </c>
      <c r="BD110" s="142">
        <f>'A.3.4 - VON(Sborník 2021)'!F39</f>
        <v>0</v>
      </c>
      <c r="BE110" s="4"/>
      <c r="BT110" s="138" t="s">
        <v>88</v>
      </c>
      <c r="BV110" s="138" t="s">
        <v>81</v>
      </c>
      <c r="BW110" s="138" t="s">
        <v>129</v>
      </c>
      <c r="BX110" s="138" t="s">
        <v>119</v>
      </c>
      <c r="CL110" s="138" t="s">
        <v>1</v>
      </c>
    </row>
    <row r="111" s="2" customFormat="1" ht="30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41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</row>
    <row r="112" s="2" customFormat="1" ht="6.96" customHeight="1">
      <c r="A112" s="35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  <c r="O112" s="64"/>
      <c r="P112" s="64"/>
      <c r="Q112" s="64"/>
      <c r="R112" s="64"/>
      <c r="S112" s="64"/>
      <c r="T112" s="64"/>
      <c r="U112" s="64"/>
      <c r="V112" s="64"/>
      <c r="W112" s="64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  <c r="AN112" s="64"/>
      <c r="AO112" s="64"/>
      <c r="AP112" s="64"/>
      <c r="AQ112" s="64"/>
      <c r="AR112" s="41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</row>
  </sheetData>
  <sheetProtection sheet="1" formatColumns="0" formatRows="0" objects="1" scenarios="1" spinCount="100000" saltValue="I7bPfZxmsWV4FhOgl41+ClcpIjRJackCzUrYsIa4tborr1LSjYzBsFo3GM/XOcdciq7tUiTXpjOLSr7gLdpUdg==" hashValue="YzG4+10W/q+lxvYNAdcyT3wJvhWvnFWsYflYs2HMKBAK0mng0TSzwVLRN7e3A78g6vUJEB+fSu3ZJspsf3YhOA==" algorithmName="SHA-512" password="CC35"/>
  <mergeCells count="102">
    <mergeCell ref="C92:G92"/>
    <mergeCell ref="D101:H101"/>
    <mergeCell ref="D95:H95"/>
    <mergeCell ref="E100:I100"/>
    <mergeCell ref="E96:I96"/>
    <mergeCell ref="E104:I104"/>
    <mergeCell ref="E97:I97"/>
    <mergeCell ref="E102:I102"/>
    <mergeCell ref="E98:I98"/>
    <mergeCell ref="E99:I99"/>
    <mergeCell ref="E103:I103"/>
    <mergeCell ref="I92:AF92"/>
    <mergeCell ref="J101:AF101"/>
    <mergeCell ref="J95:AF95"/>
    <mergeCell ref="K102:AF102"/>
    <mergeCell ref="K98:AF98"/>
    <mergeCell ref="K103:AF103"/>
    <mergeCell ref="K100:AF100"/>
    <mergeCell ref="K96:AF96"/>
    <mergeCell ref="K104:AF104"/>
    <mergeCell ref="K99:AF99"/>
    <mergeCell ref="K97:AF97"/>
    <mergeCell ref="L85:AO85"/>
    <mergeCell ref="E105:I105"/>
    <mergeCell ref="K105:AF105"/>
    <mergeCell ref="D106:H106"/>
    <mergeCell ref="J106:AF106"/>
    <mergeCell ref="E107:I107"/>
    <mergeCell ref="K107:AF107"/>
    <mergeCell ref="E108:I108"/>
    <mergeCell ref="K108:AF108"/>
    <mergeCell ref="E109:I109"/>
    <mergeCell ref="K109:AF109"/>
    <mergeCell ref="E110:I110"/>
    <mergeCell ref="K110:AF110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2:AM102"/>
    <mergeCell ref="AG103:AM103"/>
    <mergeCell ref="AG100:AM100"/>
    <mergeCell ref="AG101:AM101"/>
    <mergeCell ref="AG104:AM104"/>
    <mergeCell ref="AG98:AM98"/>
    <mergeCell ref="AG97:AM97"/>
    <mergeCell ref="AG96:AM96"/>
    <mergeCell ref="AG95:AM95"/>
    <mergeCell ref="AG99:AM99"/>
    <mergeCell ref="AG92:AM92"/>
    <mergeCell ref="AM87:AN87"/>
    <mergeCell ref="AM89:AP89"/>
    <mergeCell ref="AM90:AP90"/>
    <mergeCell ref="AN99:AP99"/>
    <mergeCell ref="AN104:AP104"/>
    <mergeCell ref="AN103:AP103"/>
    <mergeCell ref="AN92:AP92"/>
    <mergeCell ref="AN102:AP102"/>
    <mergeCell ref="AN95:AP95"/>
    <mergeCell ref="AN100:AP100"/>
    <mergeCell ref="AN96:AP96"/>
    <mergeCell ref="AN97:AP97"/>
    <mergeCell ref="AN101:AP101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94:AP94"/>
  </mergeCells>
  <hyperlinks>
    <hyperlink ref="A96" location="'A.1.1 - Výměna kolejnic(S...'!C2" display="/"/>
    <hyperlink ref="A97" location="'A.1.2 - Materiál zajištěn...'!C2" display="/"/>
    <hyperlink ref="A98" location="'A.1.3 - Práce SSZT a SEE(...'!C2" display="/"/>
    <hyperlink ref="A99" location="'A.1.4 - Přeprava(Sborník ...'!C2" display="/"/>
    <hyperlink ref="A100" location="'A.1.5 - VON(Sborník 2021)'!C2" display="/"/>
    <hyperlink ref="A102" location="'A.2.1 - Výměna kolejnic(S...'!C2" display="/"/>
    <hyperlink ref="A103" location="'A.2.2 - Materiál zajištěn...'!C2" display="/"/>
    <hyperlink ref="A104" location="'A.2.3 - Přeprava(Sborník ...'!C2" display="/"/>
    <hyperlink ref="A105" location="'A.2.4 - VON(Sborník 2021)'!C2" display="/"/>
    <hyperlink ref="A107" location="'A.3.1 - Výměna kolejnic(S...'!C2" display="/"/>
    <hyperlink ref="A108" location="'A.3.2 - Materiál zajištěn...'!C2" display="/"/>
    <hyperlink ref="A109" location="'A.3.3 - Přeprava'!C2" display="/"/>
    <hyperlink ref="A110" location="'A.3.4 - VON(Sborník 2021)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116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88</v>
      </c>
    </row>
    <row r="4" hidden="1" s="1" customFormat="1" ht="24.96" customHeight="1">
      <c r="B4" s="17"/>
      <c r="D4" s="145" t="s">
        <v>130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Souvislá výměna kolejnic v obvodu Správy tratí Karlovy Vary pro rok 2021</v>
      </c>
      <c r="F7" s="147"/>
      <c r="G7" s="147"/>
      <c r="H7" s="147"/>
      <c r="L7" s="17"/>
    </row>
    <row r="8" hidden="1" s="1" customFormat="1" ht="12" customHeight="1">
      <c r="B8" s="17"/>
      <c r="D8" s="147" t="s">
        <v>131</v>
      </c>
      <c r="L8" s="17"/>
    </row>
    <row r="9" hidden="1" s="2" customFormat="1" ht="16.5" customHeight="1">
      <c r="A9" s="35"/>
      <c r="B9" s="41"/>
      <c r="C9" s="35"/>
      <c r="D9" s="35"/>
      <c r="E9" s="148" t="s">
        <v>292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133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337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4. 1. 2021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30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32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28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35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37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39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41</v>
      </c>
      <c r="G34" s="35"/>
      <c r="H34" s="35"/>
      <c r="I34" s="158" t="s">
        <v>40</v>
      </c>
      <c r="J34" s="158" t="s">
        <v>42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43</v>
      </c>
      <c r="E35" s="147" t="s">
        <v>44</v>
      </c>
      <c r="F35" s="160">
        <f>ROUND((SUM(BE120:BE125)),  2)</f>
        <v>0</v>
      </c>
      <c r="G35" s="35"/>
      <c r="H35" s="35"/>
      <c r="I35" s="161">
        <v>0.20999999999999999</v>
      </c>
      <c r="J35" s="160">
        <f>ROUND(((SUM(BE120:BE125))*I35),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45</v>
      </c>
      <c r="F36" s="160">
        <f>ROUND((SUM(BF120:BF125)),  2)</f>
        <v>0</v>
      </c>
      <c r="G36" s="35"/>
      <c r="H36" s="35"/>
      <c r="I36" s="161">
        <v>0.14999999999999999</v>
      </c>
      <c r="J36" s="160">
        <f>ROUND(((SUM(BF120:BF125))*I36),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ROUND((SUM(BG120:BG125)),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47</v>
      </c>
      <c r="F38" s="160">
        <f>ROUND((SUM(BH120:BH125)),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48</v>
      </c>
      <c r="F39" s="160">
        <f>ROUND((SUM(BI120:BI125)),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135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Souvislá výměna kolejnic v obvodu Správy tratí Karlovy Vary pro rok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131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292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133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A.2.4 - VON(Sborník 2021)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ST Karlovy Vary</v>
      </c>
      <c r="G91" s="37"/>
      <c r="H91" s="37"/>
      <c r="I91" s="29" t="s">
        <v>22</v>
      </c>
      <c r="J91" s="76" t="str">
        <f>IF(J14="","",J14)</f>
        <v>4. 1. 2021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železnic,s.o.;OŘ ÚNL-ST K.Vary</v>
      </c>
      <c r="G93" s="37"/>
      <c r="H93" s="37"/>
      <c r="I93" s="29" t="s">
        <v>32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35</v>
      </c>
      <c r="J94" s="33" t="str">
        <f>E26</f>
        <v>Liprtová Pavlína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136</v>
      </c>
      <c r="D96" s="182"/>
      <c r="E96" s="182"/>
      <c r="F96" s="182"/>
      <c r="G96" s="182"/>
      <c r="H96" s="182"/>
      <c r="I96" s="182"/>
      <c r="J96" s="183" t="s">
        <v>137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138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139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140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80" t="str">
        <f>E7</f>
        <v>Souvislá výměna kolejnic v obvodu Správy tratí Karlovy Vary pro rok 2021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131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292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133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A.2.4 - VON(Sborník 2021)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ST Karlovy Vary</v>
      </c>
      <c r="G114" s="37"/>
      <c r="H114" s="37"/>
      <c r="I114" s="29" t="s">
        <v>22</v>
      </c>
      <c r="J114" s="76" t="str">
        <f>IF(J14="","",J14)</f>
        <v>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železnic,s.o.;OŘ ÚNL-ST K.Vary</v>
      </c>
      <c r="G116" s="37"/>
      <c r="H116" s="37"/>
      <c r="I116" s="29" t="s">
        <v>32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30</v>
      </c>
      <c r="D117" s="37"/>
      <c r="E117" s="37"/>
      <c r="F117" s="24" t="str">
        <f>IF(E20="","",E20)</f>
        <v>Vyplň údaj</v>
      </c>
      <c r="G117" s="37"/>
      <c r="H117" s="37"/>
      <c r="I117" s="29" t="s">
        <v>35</v>
      </c>
      <c r="J117" s="33" t="str">
        <f>E26</f>
        <v>Liprtová Pavlína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141</v>
      </c>
      <c r="D119" s="188" t="s">
        <v>64</v>
      </c>
      <c r="E119" s="188" t="s">
        <v>60</v>
      </c>
      <c r="F119" s="188" t="s">
        <v>61</v>
      </c>
      <c r="G119" s="188" t="s">
        <v>142</v>
      </c>
      <c r="H119" s="188" t="s">
        <v>143</v>
      </c>
      <c r="I119" s="188" t="s">
        <v>144</v>
      </c>
      <c r="J119" s="188" t="s">
        <v>137</v>
      </c>
      <c r="K119" s="189" t="s">
        <v>145</v>
      </c>
      <c r="L119" s="190"/>
      <c r="M119" s="97" t="s">
        <v>1</v>
      </c>
      <c r="N119" s="98" t="s">
        <v>43</v>
      </c>
      <c r="O119" s="98" t="s">
        <v>146</v>
      </c>
      <c r="P119" s="98" t="s">
        <v>147</v>
      </c>
      <c r="Q119" s="98" t="s">
        <v>148</v>
      </c>
      <c r="R119" s="98" t="s">
        <v>149</v>
      </c>
      <c r="S119" s="98" t="s">
        <v>150</v>
      </c>
      <c r="T119" s="99" t="s">
        <v>151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152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SUM(P121:P125)</f>
        <v>0</v>
      </c>
      <c r="Q120" s="101"/>
      <c r="R120" s="193">
        <f>SUM(R121:R125)</f>
        <v>0</v>
      </c>
      <c r="S120" s="101"/>
      <c r="T120" s="194">
        <f>SUM(T121:T125)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78</v>
      </c>
      <c r="AU120" s="14" t="s">
        <v>139</v>
      </c>
      <c r="BK120" s="195">
        <f>SUM(BK121:BK125)</f>
        <v>0</v>
      </c>
    </row>
    <row r="121" s="2" customFormat="1" ht="66.75" customHeight="1">
      <c r="A121" s="35"/>
      <c r="B121" s="36"/>
      <c r="C121" s="196" t="s">
        <v>86</v>
      </c>
      <c r="D121" s="196" t="s">
        <v>153</v>
      </c>
      <c r="E121" s="197" t="s">
        <v>283</v>
      </c>
      <c r="F121" s="198" t="s">
        <v>284</v>
      </c>
      <c r="G121" s="199" t="s">
        <v>285</v>
      </c>
      <c r="H121" s="229"/>
      <c r="I121" s="201"/>
      <c r="J121" s="202">
        <f>ROUND(I121*H121,2)</f>
        <v>0</v>
      </c>
      <c r="K121" s="198" t="s">
        <v>157</v>
      </c>
      <c r="L121" s="41"/>
      <c r="M121" s="203" t="s">
        <v>1</v>
      </c>
      <c r="N121" s="204" t="s">
        <v>44</v>
      </c>
      <c r="O121" s="8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158</v>
      </c>
      <c r="AT121" s="207" t="s">
        <v>153</v>
      </c>
      <c r="AU121" s="207" t="s">
        <v>79</v>
      </c>
      <c r="AY121" s="14" t="s">
        <v>159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86</v>
      </c>
      <c r="BK121" s="208">
        <f>ROUND(I121*H121,2)</f>
        <v>0</v>
      </c>
      <c r="BL121" s="14" t="s">
        <v>158</v>
      </c>
      <c r="BM121" s="207" t="s">
        <v>338</v>
      </c>
    </row>
    <row r="122" s="2" customFormat="1">
      <c r="A122" s="35"/>
      <c r="B122" s="36"/>
      <c r="C122" s="37"/>
      <c r="D122" s="209" t="s">
        <v>161</v>
      </c>
      <c r="E122" s="37"/>
      <c r="F122" s="210" t="s">
        <v>284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161</v>
      </c>
      <c r="AU122" s="14" t="s">
        <v>79</v>
      </c>
    </row>
    <row r="123" s="2" customFormat="1">
      <c r="A123" s="35"/>
      <c r="B123" s="36"/>
      <c r="C123" s="37"/>
      <c r="D123" s="209" t="s">
        <v>199</v>
      </c>
      <c r="E123" s="37"/>
      <c r="F123" s="214" t="s">
        <v>287</v>
      </c>
      <c r="G123" s="37"/>
      <c r="H123" s="37"/>
      <c r="I123" s="211"/>
      <c r="J123" s="37"/>
      <c r="K123" s="37"/>
      <c r="L123" s="41"/>
      <c r="M123" s="212"/>
      <c r="N123" s="213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199</v>
      </c>
      <c r="AU123" s="14" t="s">
        <v>79</v>
      </c>
    </row>
    <row r="124" s="2" customFormat="1">
      <c r="A124" s="35"/>
      <c r="B124" s="36"/>
      <c r="C124" s="196" t="s">
        <v>88</v>
      </c>
      <c r="D124" s="196" t="s">
        <v>153</v>
      </c>
      <c r="E124" s="197" t="s">
        <v>288</v>
      </c>
      <c r="F124" s="198" t="s">
        <v>289</v>
      </c>
      <c r="G124" s="199" t="s">
        <v>170</v>
      </c>
      <c r="H124" s="200">
        <v>670</v>
      </c>
      <c r="I124" s="201"/>
      <c r="J124" s="202">
        <f>ROUND(I124*H124,2)</f>
        <v>0</v>
      </c>
      <c r="K124" s="198" t="s">
        <v>157</v>
      </c>
      <c r="L124" s="41"/>
      <c r="M124" s="203" t="s">
        <v>1</v>
      </c>
      <c r="N124" s="204" t="s">
        <v>44</v>
      </c>
      <c r="O124" s="88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7" t="s">
        <v>158</v>
      </c>
      <c r="AT124" s="207" t="s">
        <v>153</v>
      </c>
      <c r="AU124" s="207" t="s">
        <v>79</v>
      </c>
      <c r="AY124" s="14" t="s">
        <v>159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4" t="s">
        <v>86</v>
      </c>
      <c r="BK124" s="208">
        <f>ROUND(I124*H124,2)</f>
        <v>0</v>
      </c>
      <c r="BL124" s="14" t="s">
        <v>158</v>
      </c>
      <c r="BM124" s="207" t="s">
        <v>339</v>
      </c>
    </row>
    <row r="125" s="2" customFormat="1">
      <c r="A125" s="35"/>
      <c r="B125" s="36"/>
      <c r="C125" s="37"/>
      <c r="D125" s="209" t="s">
        <v>161</v>
      </c>
      <c r="E125" s="37"/>
      <c r="F125" s="210" t="s">
        <v>291</v>
      </c>
      <c r="G125" s="37"/>
      <c r="H125" s="37"/>
      <c r="I125" s="211"/>
      <c r="J125" s="37"/>
      <c r="K125" s="37"/>
      <c r="L125" s="41"/>
      <c r="M125" s="225"/>
      <c r="N125" s="226"/>
      <c r="O125" s="227"/>
      <c r="P125" s="227"/>
      <c r="Q125" s="227"/>
      <c r="R125" s="227"/>
      <c r="S125" s="227"/>
      <c r="T125" s="228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161</v>
      </c>
      <c r="AU125" s="14" t="s">
        <v>79</v>
      </c>
    </row>
    <row r="126" s="2" customFormat="1" ht="6.96" customHeight="1">
      <c r="A126" s="35"/>
      <c r="B126" s="63"/>
      <c r="C126" s="64"/>
      <c r="D126" s="64"/>
      <c r="E126" s="64"/>
      <c r="F126" s="64"/>
      <c r="G126" s="64"/>
      <c r="H126" s="64"/>
      <c r="I126" s="64"/>
      <c r="J126" s="64"/>
      <c r="K126" s="64"/>
      <c r="L126" s="41"/>
      <c r="M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</sheetData>
  <sheetProtection sheet="1" autoFilter="0" formatColumns="0" formatRows="0" objects="1" scenarios="1" spinCount="100000" saltValue="8eg7LGqtMpej9byrJBBS024if1Ujou603H0dsUP2nnlZj9Uy0GDBmrYcZ9qC6AF3JfP6SHVmf6ko1JsSgbCbrA==" hashValue="RGb2surZjPGkXQ1nmJR5Wrt2Yl5HzN/VikEumj0ygHUcxAGwyd3fULsD/O7K/bZy5/FBE+/X2KV5MHJ05e8ZDw==" algorithmName="SHA-512" password="CC35"/>
  <autoFilter ref="C119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121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88</v>
      </c>
    </row>
    <row r="4" hidden="1" s="1" customFormat="1" ht="24.96" customHeight="1">
      <c r="B4" s="17"/>
      <c r="D4" s="145" t="s">
        <v>130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Souvislá výměna kolejnic v obvodu Správy tratí Karlovy Vary pro rok 2021</v>
      </c>
      <c r="F7" s="147"/>
      <c r="G7" s="147"/>
      <c r="H7" s="147"/>
      <c r="L7" s="17"/>
    </row>
    <row r="8" hidden="1" s="1" customFormat="1" ht="12" customHeight="1">
      <c r="B8" s="17"/>
      <c r="D8" s="147" t="s">
        <v>131</v>
      </c>
      <c r="L8" s="17"/>
    </row>
    <row r="9" hidden="1" s="2" customFormat="1" ht="16.5" customHeight="1">
      <c r="A9" s="35"/>
      <c r="B9" s="41"/>
      <c r="C9" s="35"/>
      <c r="D9" s="35"/>
      <c r="E9" s="148" t="s">
        <v>340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133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341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4. 1. 2021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30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32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28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35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37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39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41</v>
      </c>
      <c r="G34" s="35"/>
      <c r="H34" s="35"/>
      <c r="I34" s="158" t="s">
        <v>40</v>
      </c>
      <c r="J34" s="158" t="s">
        <v>42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43</v>
      </c>
      <c r="E35" s="147" t="s">
        <v>44</v>
      </c>
      <c r="F35" s="160">
        <f>ROUND((SUM(BE120:BE146)),  2)</f>
        <v>0</v>
      </c>
      <c r="G35" s="35"/>
      <c r="H35" s="35"/>
      <c r="I35" s="161">
        <v>0.20999999999999999</v>
      </c>
      <c r="J35" s="160">
        <f>ROUND(((SUM(BE120:BE146))*I35),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45</v>
      </c>
      <c r="F36" s="160">
        <f>ROUND((SUM(BF120:BF146)),  2)</f>
        <v>0</v>
      </c>
      <c r="G36" s="35"/>
      <c r="H36" s="35"/>
      <c r="I36" s="161">
        <v>0.14999999999999999</v>
      </c>
      <c r="J36" s="160">
        <f>ROUND(((SUM(BF120:BF146))*I36),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ROUND((SUM(BG120:BG146)),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47</v>
      </c>
      <c r="F38" s="160">
        <f>ROUND((SUM(BH120:BH146)),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48</v>
      </c>
      <c r="F39" s="160">
        <f>ROUND((SUM(BI120:BI146)),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135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Souvislá výměna kolejnic v obvodu Správy tratí Karlovy Vary pro rok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131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340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133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A.3.1 - Výměna kolejnic(Sborník 2021)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ST Karlovy Vary</v>
      </c>
      <c r="G91" s="37"/>
      <c r="H91" s="37"/>
      <c r="I91" s="29" t="s">
        <v>22</v>
      </c>
      <c r="J91" s="76" t="str">
        <f>IF(J14="","",J14)</f>
        <v>4. 1. 2021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železnic,s.o.;OŘ ÚNL-ST K.Vary</v>
      </c>
      <c r="G93" s="37"/>
      <c r="H93" s="37"/>
      <c r="I93" s="29" t="s">
        <v>32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35</v>
      </c>
      <c r="J94" s="33" t="str">
        <f>E26</f>
        <v>Liprtová Pavlína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136</v>
      </c>
      <c r="D96" s="182"/>
      <c r="E96" s="182"/>
      <c r="F96" s="182"/>
      <c r="G96" s="182"/>
      <c r="H96" s="182"/>
      <c r="I96" s="182"/>
      <c r="J96" s="183" t="s">
        <v>137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138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139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140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80" t="str">
        <f>E7</f>
        <v>Souvislá výměna kolejnic v obvodu Správy tratí Karlovy Vary pro rok 2021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131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340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133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A.3.1 - Výměna kolejnic(Sborník 2021)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ST Karlovy Vary</v>
      </c>
      <c r="G114" s="37"/>
      <c r="H114" s="37"/>
      <c r="I114" s="29" t="s">
        <v>22</v>
      </c>
      <c r="J114" s="76" t="str">
        <f>IF(J14="","",J14)</f>
        <v>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železnic,s.o.;OŘ ÚNL-ST K.Vary</v>
      </c>
      <c r="G116" s="37"/>
      <c r="H116" s="37"/>
      <c r="I116" s="29" t="s">
        <v>32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30</v>
      </c>
      <c r="D117" s="37"/>
      <c r="E117" s="37"/>
      <c r="F117" s="24" t="str">
        <f>IF(E20="","",E20)</f>
        <v>Vyplň údaj</v>
      </c>
      <c r="G117" s="37"/>
      <c r="H117" s="37"/>
      <c r="I117" s="29" t="s">
        <v>35</v>
      </c>
      <c r="J117" s="33" t="str">
        <f>E26</f>
        <v>Liprtová Pavlína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141</v>
      </c>
      <c r="D119" s="188" t="s">
        <v>64</v>
      </c>
      <c r="E119" s="188" t="s">
        <v>60</v>
      </c>
      <c r="F119" s="188" t="s">
        <v>61</v>
      </c>
      <c r="G119" s="188" t="s">
        <v>142</v>
      </c>
      <c r="H119" s="188" t="s">
        <v>143</v>
      </c>
      <c r="I119" s="188" t="s">
        <v>144</v>
      </c>
      <c r="J119" s="188" t="s">
        <v>137</v>
      </c>
      <c r="K119" s="189" t="s">
        <v>145</v>
      </c>
      <c r="L119" s="190"/>
      <c r="M119" s="97" t="s">
        <v>1</v>
      </c>
      <c r="N119" s="98" t="s">
        <v>43</v>
      </c>
      <c r="O119" s="98" t="s">
        <v>146</v>
      </c>
      <c r="P119" s="98" t="s">
        <v>147</v>
      </c>
      <c r="Q119" s="98" t="s">
        <v>148</v>
      </c>
      <c r="R119" s="98" t="s">
        <v>149</v>
      </c>
      <c r="S119" s="98" t="s">
        <v>150</v>
      </c>
      <c r="T119" s="99" t="s">
        <v>151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152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SUM(P121:P146)</f>
        <v>0</v>
      </c>
      <c r="Q120" s="101"/>
      <c r="R120" s="193">
        <f>SUM(R121:R146)</f>
        <v>0.14904000000000001</v>
      </c>
      <c r="S120" s="101"/>
      <c r="T120" s="194">
        <f>SUM(T121:T146)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78</v>
      </c>
      <c r="AU120" s="14" t="s">
        <v>139</v>
      </c>
      <c r="BK120" s="195">
        <f>SUM(BK121:BK146)</f>
        <v>0</v>
      </c>
    </row>
    <row r="121" s="2" customFormat="1" ht="21.75" customHeight="1">
      <c r="A121" s="35"/>
      <c r="B121" s="36"/>
      <c r="C121" s="196" t="s">
        <v>86</v>
      </c>
      <c r="D121" s="196" t="s">
        <v>153</v>
      </c>
      <c r="E121" s="197" t="s">
        <v>154</v>
      </c>
      <c r="F121" s="198" t="s">
        <v>155</v>
      </c>
      <c r="G121" s="199" t="s">
        <v>156</v>
      </c>
      <c r="H121" s="200">
        <v>10</v>
      </c>
      <c r="I121" s="201"/>
      <c r="J121" s="202">
        <f>ROUND(I121*H121,2)</f>
        <v>0</v>
      </c>
      <c r="K121" s="198" t="s">
        <v>157</v>
      </c>
      <c r="L121" s="41"/>
      <c r="M121" s="203" t="s">
        <v>1</v>
      </c>
      <c r="N121" s="204" t="s">
        <v>44</v>
      </c>
      <c r="O121" s="8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158</v>
      </c>
      <c r="AT121" s="207" t="s">
        <v>153</v>
      </c>
      <c r="AU121" s="207" t="s">
        <v>79</v>
      </c>
      <c r="AY121" s="14" t="s">
        <v>159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86</v>
      </c>
      <c r="BK121" s="208">
        <f>ROUND(I121*H121,2)</f>
        <v>0</v>
      </c>
      <c r="BL121" s="14" t="s">
        <v>158</v>
      </c>
      <c r="BM121" s="207" t="s">
        <v>342</v>
      </c>
    </row>
    <row r="122" s="2" customFormat="1">
      <c r="A122" s="35"/>
      <c r="B122" s="36"/>
      <c r="C122" s="37"/>
      <c r="D122" s="209" t="s">
        <v>161</v>
      </c>
      <c r="E122" s="37"/>
      <c r="F122" s="210" t="s">
        <v>162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161</v>
      </c>
      <c r="AU122" s="14" t="s">
        <v>79</v>
      </c>
    </row>
    <row r="123" s="2" customFormat="1">
      <c r="A123" s="35"/>
      <c r="B123" s="36"/>
      <c r="C123" s="196" t="s">
        <v>88</v>
      </c>
      <c r="D123" s="196" t="s">
        <v>153</v>
      </c>
      <c r="E123" s="197" t="s">
        <v>343</v>
      </c>
      <c r="F123" s="198" t="s">
        <v>344</v>
      </c>
      <c r="G123" s="199" t="s">
        <v>170</v>
      </c>
      <c r="H123" s="200">
        <v>150</v>
      </c>
      <c r="I123" s="201"/>
      <c r="J123" s="202">
        <f>ROUND(I123*H123,2)</f>
        <v>0</v>
      </c>
      <c r="K123" s="198" t="s">
        <v>157</v>
      </c>
      <c r="L123" s="41"/>
      <c r="M123" s="203" t="s">
        <v>1</v>
      </c>
      <c r="N123" s="204" t="s">
        <v>44</v>
      </c>
      <c r="O123" s="88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158</v>
      </c>
      <c r="AT123" s="207" t="s">
        <v>153</v>
      </c>
      <c r="AU123" s="207" t="s">
        <v>79</v>
      </c>
      <c r="AY123" s="14" t="s">
        <v>159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86</v>
      </c>
      <c r="BK123" s="208">
        <f>ROUND(I123*H123,2)</f>
        <v>0</v>
      </c>
      <c r="BL123" s="14" t="s">
        <v>158</v>
      </c>
      <c r="BM123" s="207" t="s">
        <v>345</v>
      </c>
    </row>
    <row r="124" s="2" customFormat="1">
      <c r="A124" s="35"/>
      <c r="B124" s="36"/>
      <c r="C124" s="37"/>
      <c r="D124" s="209" t="s">
        <v>161</v>
      </c>
      <c r="E124" s="37"/>
      <c r="F124" s="210" t="s">
        <v>346</v>
      </c>
      <c r="G124" s="37"/>
      <c r="H124" s="37"/>
      <c r="I124" s="211"/>
      <c r="J124" s="37"/>
      <c r="K124" s="37"/>
      <c r="L124" s="41"/>
      <c r="M124" s="212"/>
      <c r="N124" s="213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161</v>
      </c>
      <c r="AU124" s="14" t="s">
        <v>79</v>
      </c>
    </row>
    <row r="125" s="2" customFormat="1">
      <c r="A125" s="35"/>
      <c r="B125" s="36"/>
      <c r="C125" s="37"/>
      <c r="D125" s="209" t="s">
        <v>199</v>
      </c>
      <c r="E125" s="37"/>
      <c r="F125" s="214" t="s">
        <v>347</v>
      </c>
      <c r="G125" s="37"/>
      <c r="H125" s="37"/>
      <c r="I125" s="211"/>
      <c r="J125" s="37"/>
      <c r="K125" s="37"/>
      <c r="L125" s="41"/>
      <c r="M125" s="212"/>
      <c r="N125" s="213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199</v>
      </c>
      <c r="AU125" s="14" t="s">
        <v>79</v>
      </c>
    </row>
    <row r="126" s="10" customFormat="1">
      <c r="A126" s="10"/>
      <c r="B126" s="230"/>
      <c r="C126" s="231"/>
      <c r="D126" s="209" t="s">
        <v>300</v>
      </c>
      <c r="E126" s="232" t="s">
        <v>1</v>
      </c>
      <c r="F126" s="233" t="s">
        <v>348</v>
      </c>
      <c r="G126" s="231"/>
      <c r="H126" s="234">
        <v>150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40" t="s">
        <v>300</v>
      </c>
      <c r="AU126" s="240" t="s">
        <v>79</v>
      </c>
      <c r="AV126" s="10" t="s">
        <v>88</v>
      </c>
      <c r="AW126" s="10" t="s">
        <v>34</v>
      </c>
      <c r="AX126" s="10" t="s">
        <v>86</v>
      </c>
      <c r="AY126" s="240" t="s">
        <v>159</v>
      </c>
    </row>
    <row r="127" s="2" customFormat="1">
      <c r="A127" s="35"/>
      <c r="B127" s="36"/>
      <c r="C127" s="196" t="s">
        <v>167</v>
      </c>
      <c r="D127" s="196" t="s">
        <v>153</v>
      </c>
      <c r="E127" s="197" t="s">
        <v>349</v>
      </c>
      <c r="F127" s="198" t="s">
        <v>350</v>
      </c>
      <c r="G127" s="199" t="s">
        <v>170</v>
      </c>
      <c r="H127" s="200">
        <v>300</v>
      </c>
      <c r="I127" s="201"/>
      <c r="J127" s="202">
        <f>ROUND(I127*H127,2)</f>
        <v>0</v>
      </c>
      <c r="K127" s="198" t="s">
        <v>157</v>
      </c>
      <c r="L127" s="41"/>
      <c r="M127" s="203" t="s">
        <v>1</v>
      </c>
      <c r="N127" s="204" t="s">
        <v>44</v>
      </c>
      <c r="O127" s="88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7" t="s">
        <v>158</v>
      </c>
      <c r="AT127" s="207" t="s">
        <v>153</v>
      </c>
      <c r="AU127" s="207" t="s">
        <v>79</v>
      </c>
      <c r="AY127" s="14" t="s">
        <v>159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4" t="s">
        <v>86</v>
      </c>
      <c r="BK127" s="208">
        <f>ROUND(I127*H127,2)</f>
        <v>0</v>
      </c>
      <c r="BL127" s="14" t="s">
        <v>158</v>
      </c>
      <c r="BM127" s="207" t="s">
        <v>351</v>
      </c>
    </row>
    <row r="128" s="2" customFormat="1">
      <c r="A128" s="35"/>
      <c r="B128" s="36"/>
      <c r="C128" s="37"/>
      <c r="D128" s="209" t="s">
        <v>161</v>
      </c>
      <c r="E128" s="37"/>
      <c r="F128" s="210" t="s">
        <v>352</v>
      </c>
      <c r="G128" s="37"/>
      <c r="H128" s="37"/>
      <c r="I128" s="211"/>
      <c r="J128" s="37"/>
      <c r="K128" s="37"/>
      <c r="L128" s="41"/>
      <c r="M128" s="212"/>
      <c r="N128" s="213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161</v>
      </c>
      <c r="AU128" s="14" t="s">
        <v>79</v>
      </c>
    </row>
    <row r="129" s="2" customFormat="1">
      <c r="A129" s="35"/>
      <c r="B129" s="36"/>
      <c r="C129" s="37"/>
      <c r="D129" s="209" t="s">
        <v>199</v>
      </c>
      <c r="E129" s="37"/>
      <c r="F129" s="214" t="s">
        <v>353</v>
      </c>
      <c r="G129" s="37"/>
      <c r="H129" s="37"/>
      <c r="I129" s="211"/>
      <c r="J129" s="37"/>
      <c r="K129" s="37"/>
      <c r="L129" s="41"/>
      <c r="M129" s="212"/>
      <c r="N129" s="213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199</v>
      </c>
      <c r="AU129" s="14" t="s">
        <v>79</v>
      </c>
    </row>
    <row r="130" s="10" customFormat="1">
      <c r="A130" s="10"/>
      <c r="B130" s="230"/>
      <c r="C130" s="231"/>
      <c r="D130" s="209" t="s">
        <v>300</v>
      </c>
      <c r="E130" s="232" t="s">
        <v>1</v>
      </c>
      <c r="F130" s="233" t="s">
        <v>354</v>
      </c>
      <c r="G130" s="231"/>
      <c r="H130" s="234">
        <v>300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40" t="s">
        <v>300</v>
      </c>
      <c r="AU130" s="240" t="s">
        <v>79</v>
      </c>
      <c r="AV130" s="10" t="s">
        <v>88</v>
      </c>
      <c r="AW130" s="10" t="s">
        <v>34</v>
      </c>
      <c r="AX130" s="10" t="s">
        <v>86</v>
      </c>
      <c r="AY130" s="240" t="s">
        <v>159</v>
      </c>
    </row>
    <row r="131" s="2" customFormat="1">
      <c r="A131" s="35"/>
      <c r="B131" s="36"/>
      <c r="C131" s="196" t="s">
        <v>158</v>
      </c>
      <c r="D131" s="196" t="s">
        <v>153</v>
      </c>
      <c r="E131" s="197" t="s">
        <v>189</v>
      </c>
      <c r="F131" s="198" t="s">
        <v>190</v>
      </c>
      <c r="G131" s="199" t="s">
        <v>191</v>
      </c>
      <c r="H131" s="200">
        <v>10</v>
      </c>
      <c r="I131" s="201"/>
      <c r="J131" s="202">
        <f>ROUND(I131*H131,2)</f>
        <v>0</v>
      </c>
      <c r="K131" s="198" t="s">
        <v>157</v>
      </c>
      <c r="L131" s="41"/>
      <c r="M131" s="203" t="s">
        <v>1</v>
      </c>
      <c r="N131" s="204" t="s">
        <v>44</v>
      </c>
      <c r="O131" s="88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7" t="s">
        <v>158</v>
      </c>
      <c r="AT131" s="207" t="s">
        <v>153</v>
      </c>
      <c r="AU131" s="207" t="s">
        <v>79</v>
      </c>
      <c r="AY131" s="14" t="s">
        <v>159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4" t="s">
        <v>86</v>
      </c>
      <c r="BK131" s="208">
        <f>ROUND(I131*H131,2)</f>
        <v>0</v>
      </c>
      <c r="BL131" s="14" t="s">
        <v>158</v>
      </c>
      <c r="BM131" s="207" t="s">
        <v>355</v>
      </c>
    </row>
    <row r="132" s="2" customFormat="1">
      <c r="A132" s="35"/>
      <c r="B132" s="36"/>
      <c r="C132" s="37"/>
      <c r="D132" s="209" t="s">
        <v>161</v>
      </c>
      <c r="E132" s="37"/>
      <c r="F132" s="210" t="s">
        <v>193</v>
      </c>
      <c r="G132" s="37"/>
      <c r="H132" s="37"/>
      <c r="I132" s="211"/>
      <c r="J132" s="37"/>
      <c r="K132" s="37"/>
      <c r="L132" s="41"/>
      <c r="M132" s="212"/>
      <c r="N132" s="213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161</v>
      </c>
      <c r="AU132" s="14" t="s">
        <v>79</v>
      </c>
    </row>
    <row r="133" s="2" customFormat="1">
      <c r="A133" s="35"/>
      <c r="B133" s="36"/>
      <c r="C133" s="37"/>
      <c r="D133" s="209" t="s">
        <v>199</v>
      </c>
      <c r="E133" s="37"/>
      <c r="F133" s="214" t="s">
        <v>200</v>
      </c>
      <c r="G133" s="37"/>
      <c r="H133" s="37"/>
      <c r="I133" s="211"/>
      <c r="J133" s="37"/>
      <c r="K133" s="37"/>
      <c r="L133" s="41"/>
      <c r="M133" s="212"/>
      <c r="N133" s="213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199</v>
      </c>
      <c r="AU133" s="14" t="s">
        <v>79</v>
      </c>
    </row>
    <row r="134" s="2" customFormat="1" ht="44.25" customHeight="1">
      <c r="A134" s="35"/>
      <c r="B134" s="36"/>
      <c r="C134" s="196" t="s">
        <v>177</v>
      </c>
      <c r="D134" s="196" t="s">
        <v>153</v>
      </c>
      <c r="E134" s="197" t="s">
        <v>202</v>
      </c>
      <c r="F134" s="198" t="s">
        <v>203</v>
      </c>
      <c r="G134" s="199" t="s">
        <v>170</v>
      </c>
      <c r="H134" s="200">
        <v>850</v>
      </c>
      <c r="I134" s="201"/>
      <c r="J134" s="202">
        <f>ROUND(I134*H134,2)</f>
        <v>0</v>
      </c>
      <c r="K134" s="198" t="s">
        <v>157</v>
      </c>
      <c r="L134" s="41"/>
      <c r="M134" s="203" t="s">
        <v>1</v>
      </c>
      <c r="N134" s="204" t="s">
        <v>44</v>
      </c>
      <c r="O134" s="88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7" t="s">
        <v>158</v>
      </c>
      <c r="AT134" s="207" t="s">
        <v>153</v>
      </c>
      <c r="AU134" s="207" t="s">
        <v>79</v>
      </c>
      <c r="AY134" s="14" t="s">
        <v>159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4" t="s">
        <v>86</v>
      </c>
      <c r="BK134" s="208">
        <f>ROUND(I134*H134,2)</f>
        <v>0</v>
      </c>
      <c r="BL134" s="14" t="s">
        <v>158</v>
      </c>
      <c r="BM134" s="207" t="s">
        <v>356</v>
      </c>
    </row>
    <row r="135" s="2" customFormat="1">
      <c r="A135" s="35"/>
      <c r="B135" s="36"/>
      <c r="C135" s="37"/>
      <c r="D135" s="209" t="s">
        <v>161</v>
      </c>
      <c r="E135" s="37"/>
      <c r="F135" s="210" t="s">
        <v>205</v>
      </c>
      <c r="G135" s="37"/>
      <c r="H135" s="37"/>
      <c r="I135" s="211"/>
      <c r="J135" s="37"/>
      <c r="K135" s="37"/>
      <c r="L135" s="41"/>
      <c r="M135" s="212"/>
      <c r="N135" s="213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161</v>
      </c>
      <c r="AU135" s="14" t="s">
        <v>79</v>
      </c>
    </row>
    <row r="136" s="2" customFormat="1">
      <c r="A136" s="35"/>
      <c r="B136" s="36"/>
      <c r="C136" s="196" t="s">
        <v>182</v>
      </c>
      <c r="D136" s="196" t="s">
        <v>153</v>
      </c>
      <c r="E136" s="197" t="s">
        <v>207</v>
      </c>
      <c r="F136" s="198" t="s">
        <v>208</v>
      </c>
      <c r="G136" s="199" t="s">
        <v>191</v>
      </c>
      <c r="H136" s="200">
        <v>4</v>
      </c>
      <c r="I136" s="201"/>
      <c r="J136" s="202">
        <f>ROUND(I136*H136,2)</f>
        <v>0</v>
      </c>
      <c r="K136" s="198" t="s">
        <v>157</v>
      </c>
      <c r="L136" s="41"/>
      <c r="M136" s="203" t="s">
        <v>1</v>
      </c>
      <c r="N136" s="204" t="s">
        <v>44</v>
      </c>
      <c r="O136" s="88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7" t="s">
        <v>158</v>
      </c>
      <c r="AT136" s="207" t="s">
        <v>153</v>
      </c>
      <c r="AU136" s="207" t="s">
        <v>79</v>
      </c>
      <c r="AY136" s="14" t="s">
        <v>159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4" t="s">
        <v>86</v>
      </c>
      <c r="BK136" s="208">
        <f>ROUND(I136*H136,2)</f>
        <v>0</v>
      </c>
      <c r="BL136" s="14" t="s">
        <v>158</v>
      </c>
      <c r="BM136" s="207" t="s">
        <v>357</v>
      </c>
    </row>
    <row r="137" s="2" customFormat="1">
      <c r="A137" s="35"/>
      <c r="B137" s="36"/>
      <c r="C137" s="37"/>
      <c r="D137" s="209" t="s">
        <v>161</v>
      </c>
      <c r="E137" s="37"/>
      <c r="F137" s="210" t="s">
        <v>210</v>
      </c>
      <c r="G137" s="37"/>
      <c r="H137" s="37"/>
      <c r="I137" s="211"/>
      <c r="J137" s="37"/>
      <c r="K137" s="37"/>
      <c r="L137" s="41"/>
      <c r="M137" s="212"/>
      <c r="N137" s="213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161</v>
      </c>
      <c r="AU137" s="14" t="s">
        <v>79</v>
      </c>
    </row>
    <row r="138" s="2" customFormat="1" ht="21.75" customHeight="1">
      <c r="A138" s="35"/>
      <c r="B138" s="36"/>
      <c r="C138" s="215" t="s">
        <v>188</v>
      </c>
      <c r="D138" s="215" t="s">
        <v>225</v>
      </c>
      <c r="E138" s="216" t="s">
        <v>230</v>
      </c>
      <c r="F138" s="217" t="s">
        <v>231</v>
      </c>
      <c r="G138" s="218" t="s">
        <v>156</v>
      </c>
      <c r="H138" s="219">
        <v>828</v>
      </c>
      <c r="I138" s="220"/>
      <c r="J138" s="221">
        <f>ROUND(I138*H138,2)</f>
        <v>0</v>
      </c>
      <c r="K138" s="217" t="s">
        <v>157</v>
      </c>
      <c r="L138" s="222"/>
      <c r="M138" s="223" t="s">
        <v>1</v>
      </c>
      <c r="N138" s="224" t="s">
        <v>44</v>
      </c>
      <c r="O138" s="88"/>
      <c r="P138" s="205">
        <f>O138*H138</f>
        <v>0</v>
      </c>
      <c r="Q138" s="205">
        <v>0.00018000000000000001</v>
      </c>
      <c r="R138" s="205">
        <f>Q138*H138</f>
        <v>0.14904000000000001</v>
      </c>
      <c r="S138" s="205">
        <v>0</v>
      </c>
      <c r="T138" s="20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7" t="s">
        <v>221</v>
      </c>
      <c r="AT138" s="207" t="s">
        <v>225</v>
      </c>
      <c r="AU138" s="207" t="s">
        <v>79</v>
      </c>
      <c r="AY138" s="14" t="s">
        <v>159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4" t="s">
        <v>86</v>
      </c>
      <c r="BK138" s="208">
        <f>ROUND(I138*H138,2)</f>
        <v>0</v>
      </c>
      <c r="BL138" s="14" t="s">
        <v>221</v>
      </c>
      <c r="BM138" s="207" t="s">
        <v>358</v>
      </c>
    </row>
    <row r="139" s="2" customFormat="1">
      <c r="A139" s="35"/>
      <c r="B139" s="36"/>
      <c r="C139" s="37"/>
      <c r="D139" s="209" t="s">
        <v>161</v>
      </c>
      <c r="E139" s="37"/>
      <c r="F139" s="210" t="s">
        <v>231</v>
      </c>
      <c r="G139" s="37"/>
      <c r="H139" s="37"/>
      <c r="I139" s="211"/>
      <c r="J139" s="37"/>
      <c r="K139" s="37"/>
      <c r="L139" s="41"/>
      <c r="M139" s="212"/>
      <c r="N139" s="213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161</v>
      </c>
      <c r="AU139" s="14" t="s">
        <v>79</v>
      </c>
    </row>
    <row r="140" s="2" customFormat="1" ht="16.5" customHeight="1">
      <c r="A140" s="35"/>
      <c r="B140" s="36"/>
      <c r="C140" s="196" t="s">
        <v>194</v>
      </c>
      <c r="D140" s="196" t="s">
        <v>153</v>
      </c>
      <c r="E140" s="197" t="s">
        <v>359</v>
      </c>
      <c r="F140" s="198" t="s">
        <v>360</v>
      </c>
      <c r="G140" s="199" t="s">
        <v>214</v>
      </c>
      <c r="H140" s="200">
        <v>0.13500000000000001</v>
      </c>
      <c r="I140" s="201"/>
      <c r="J140" s="202">
        <f>ROUND(I140*H140,2)</f>
        <v>0</v>
      </c>
      <c r="K140" s="198" t="s">
        <v>157</v>
      </c>
      <c r="L140" s="41"/>
      <c r="M140" s="203" t="s">
        <v>1</v>
      </c>
      <c r="N140" s="204" t="s">
        <v>44</v>
      </c>
      <c r="O140" s="88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7" t="s">
        <v>221</v>
      </c>
      <c r="AT140" s="207" t="s">
        <v>153</v>
      </c>
      <c r="AU140" s="207" t="s">
        <v>79</v>
      </c>
      <c r="AY140" s="14" t="s">
        <v>159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4" t="s">
        <v>86</v>
      </c>
      <c r="BK140" s="208">
        <f>ROUND(I140*H140,2)</f>
        <v>0</v>
      </c>
      <c r="BL140" s="14" t="s">
        <v>221</v>
      </c>
      <c r="BM140" s="207" t="s">
        <v>361</v>
      </c>
    </row>
    <row r="141" s="2" customFormat="1">
      <c r="A141" s="35"/>
      <c r="B141" s="36"/>
      <c r="C141" s="37"/>
      <c r="D141" s="209" t="s">
        <v>161</v>
      </c>
      <c r="E141" s="37"/>
      <c r="F141" s="210" t="s">
        <v>362</v>
      </c>
      <c r="G141" s="37"/>
      <c r="H141" s="37"/>
      <c r="I141" s="211"/>
      <c r="J141" s="37"/>
      <c r="K141" s="37"/>
      <c r="L141" s="41"/>
      <c r="M141" s="212"/>
      <c r="N141" s="213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161</v>
      </c>
      <c r="AU141" s="14" t="s">
        <v>79</v>
      </c>
    </row>
    <row r="142" s="2" customFormat="1">
      <c r="A142" s="35"/>
      <c r="B142" s="36"/>
      <c r="C142" s="196" t="s">
        <v>201</v>
      </c>
      <c r="D142" s="196" t="s">
        <v>153</v>
      </c>
      <c r="E142" s="197" t="s">
        <v>262</v>
      </c>
      <c r="F142" s="198" t="s">
        <v>263</v>
      </c>
      <c r="G142" s="199" t="s">
        <v>156</v>
      </c>
      <c r="H142" s="200">
        <v>4</v>
      </c>
      <c r="I142" s="201"/>
      <c r="J142" s="202">
        <f>ROUND(I142*H142,2)</f>
        <v>0</v>
      </c>
      <c r="K142" s="198" t="s">
        <v>157</v>
      </c>
      <c r="L142" s="41"/>
      <c r="M142" s="203" t="s">
        <v>1</v>
      </c>
      <c r="N142" s="204" t="s">
        <v>44</v>
      </c>
      <c r="O142" s="88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7" t="s">
        <v>221</v>
      </c>
      <c r="AT142" s="207" t="s">
        <v>153</v>
      </c>
      <c r="AU142" s="207" t="s">
        <v>79</v>
      </c>
      <c r="AY142" s="14" t="s">
        <v>159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4" t="s">
        <v>86</v>
      </c>
      <c r="BK142" s="208">
        <f>ROUND(I142*H142,2)</f>
        <v>0</v>
      </c>
      <c r="BL142" s="14" t="s">
        <v>221</v>
      </c>
      <c r="BM142" s="207" t="s">
        <v>363</v>
      </c>
    </row>
    <row r="143" s="2" customFormat="1">
      <c r="A143" s="35"/>
      <c r="B143" s="36"/>
      <c r="C143" s="37"/>
      <c r="D143" s="209" t="s">
        <v>161</v>
      </c>
      <c r="E143" s="37"/>
      <c r="F143" s="210" t="s">
        <v>265</v>
      </c>
      <c r="G143" s="37"/>
      <c r="H143" s="37"/>
      <c r="I143" s="211"/>
      <c r="J143" s="37"/>
      <c r="K143" s="37"/>
      <c r="L143" s="41"/>
      <c r="M143" s="212"/>
      <c r="N143" s="213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161</v>
      </c>
      <c r="AU143" s="14" t="s">
        <v>79</v>
      </c>
    </row>
    <row r="144" s="2" customFormat="1">
      <c r="A144" s="35"/>
      <c r="B144" s="36"/>
      <c r="C144" s="37"/>
      <c r="D144" s="209" t="s">
        <v>199</v>
      </c>
      <c r="E144" s="37"/>
      <c r="F144" s="214" t="s">
        <v>200</v>
      </c>
      <c r="G144" s="37"/>
      <c r="H144" s="37"/>
      <c r="I144" s="211"/>
      <c r="J144" s="37"/>
      <c r="K144" s="37"/>
      <c r="L144" s="41"/>
      <c r="M144" s="212"/>
      <c r="N144" s="213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199</v>
      </c>
      <c r="AU144" s="14" t="s">
        <v>79</v>
      </c>
    </row>
    <row r="145" s="2" customFormat="1">
      <c r="A145" s="35"/>
      <c r="B145" s="36"/>
      <c r="C145" s="196" t="s">
        <v>206</v>
      </c>
      <c r="D145" s="196" t="s">
        <v>153</v>
      </c>
      <c r="E145" s="197" t="s">
        <v>259</v>
      </c>
      <c r="F145" s="198" t="s">
        <v>260</v>
      </c>
      <c r="G145" s="199" t="s">
        <v>156</v>
      </c>
      <c r="H145" s="200">
        <v>4</v>
      </c>
      <c r="I145" s="201"/>
      <c r="J145" s="202">
        <f>ROUND(I145*H145,2)</f>
        <v>0</v>
      </c>
      <c r="K145" s="198" t="s">
        <v>157</v>
      </c>
      <c r="L145" s="41"/>
      <c r="M145" s="203" t="s">
        <v>1</v>
      </c>
      <c r="N145" s="204" t="s">
        <v>44</v>
      </c>
      <c r="O145" s="88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7" t="s">
        <v>221</v>
      </c>
      <c r="AT145" s="207" t="s">
        <v>153</v>
      </c>
      <c r="AU145" s="207" t="s">
        <v>79</v>
      </c>
      <c r="AY145" s="14" t="s">
        <v>159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4" t="s">
        <v>86</v>
      </c>
      <c r="BK145" s="208">
        <f>ROUND(I145*H145,2)</f>
        <v>0</v>
      </c>
      <c r="BL145" s="14" t="s">
        <v>221</v>
      </c>
      <c r="BM145" s="207" t="s">
        <v>364</v>
      </c>
    </row>
    <row r="146" s="2" customFormat="1">
      <c r="A146" s="35"/>
      <c r="B146" s="36"/>
      <c r="C146" s="37"/>
      <c r="D146" s="209" t="s">
        <v>161</v>
      </c>
      <c r="E146" s="37"/>
      <c r="F146" s="210" t="s">
        <v>260</v>
      </c>
      <c r="G146" s="37"/>
      <c r="H146" s="37"/>
      <c r="I146" s="211"/>
      <c r="J146" s="37"/>
      <c r="K146" s="37"/>
      <c r="L146" s="41"/>
      <c r="M146" s="225"/>
      <c r="N146" s="226"/>
      <c r="O146" s="227"/>
      <c r="P146" s="227"/>
      <c r="Q146" s="227"/>
      <c r="R146" s="227"/>
      <c r="S146" s="227"/>
      <c r="T146" s="228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161</v>
      </c>
      <c r="AU146" s="14" t="s">
        <v>79</v>
      </c>
    </row>
    <row r="147" s="2" customFormat="1" ht="6.96" customHeight="1">
      <c r="A147" s="35"/>
      <c r="B147" s="63"/>
      <c r="C147" s="64"/>
      <c r="D147" s="64"/>
      <c r="E147" s="64"/>
      <c r="F147" s="64"/>
      <c r="G147" s="64"/>
      <c r="H147" s="64"/>
      <c r="I147" s="64"/>
      <c r="J147" s="64"/>
      <c r="K147" s="64"/>
      <c r="L147" s="41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sheet="1" autoFilter="0" formatColumns="0" formatRows="0" objects="1" scenarios="1" spinCount="100000" saltValue="O+yeN3kU9ywK01O1GF35S4j7uok8EVsgrXmBKErhioXLLLptaDDM6ELdv1jodTuoVpQyahcYzlQ9X3qiIiFwOQ==" hashValue="I7QOV2+yNrITHWN9NwaW2vv7E9rZuVNu++DgPbbMJpYtwoJ/v6RpehvGuWhhXRNvZJYbiJiHRAqP8g0EPWwzcA==" algorithmName="SHA-512" password="CC35"/>
  <autoFilter ref="C119:K14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124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88</v>
      </c>
    </row>
    <row r="4" hidden="1" s="1" customFormat="1" ht="24.96" customHeight="1">
      <c r="B4" s="17"/>
      <c r="D4" s="145" t="s">
        <v>130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Souvislá výměna kolejnic v obvodu Správy tratí Karlovy Vary pro rok 2021</v>
      </c>
      <c r="F7" s="147"/>
      <c r="G7" s="147"/>
      <c r="H7" s="147"/>
      <c r="L7" s="17"/>
    </row>
    <row r="8" hidden="1" s="1" customFormat="1" ht="12" customHeight="1">
      <c r="B8" s="17"/>
      <c r="D8" s="147" t="s">
        <v>131</v>
      </c>
      <c r="L8" s="17"/>
    </row>
    <row r="9" hidden="1" s="2" customFormat="1" ht="16.5" customHeight="1">
      <c r="A9" s="35"/>
      <c r="B9" s="41"/>
      <c r="C9" s="35"/>
      <c r="D9" s="35"/>
      <c r="E9" s="148" t="s">
        <v>340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133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365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4. 1. 2021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30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32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28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35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37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39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41</v>
      </c>
      <c r="G34" s="35"/>
      <c r="H34" s="35"/>
      <c r="I34" s="158" t="s">
        <v>40</v>
      </c>
      <c r="J34" s="158" t="s">
        <v>42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43</v>
      </c>
      <c r="E35" s="147" t="s">
        <v>44</v>
      </c>
      <c r="F35" s="160">
        <f>ROUND((SUM(BE120:BE122)),  2)</f>
        <v>0</v>
      </c>
      <c r="G35" s="35"/>
      <c r="H35" s="35"/>
      <c r="I35" s="161">
        <v>0.20999999999999999</v>
      </c>
      <c r="J35" s="160">
        <f>ROUND(((SUM(BE120:BE122))*I35),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45</v>
      </c>
      <c r="F36" s="160">
        <f>ROUND((SUM(BF120:BF122)),  2)</f>
        <v>0</v>
      </c>
      <c r="G36" s="35"/>
      <c r="H36" s="35"/>
      <c r="I36" s="161">
        <v>0.14999999999999999</v>
      </c>
      <c r="J36" s="160">
        <f>ROUND(((SUM(BF120:BF122))*I36),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ROUND((SUM(BG120:BG122)),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47</v>
      </c>
      <c r="F38" s="160">
        <f>ROUND((SUM(BH120:BH122)),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48</v>
      </c>
      <c r="F39" s="160">
        <f>ROUND((SUM(BI120:BI122)),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135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Souvislá výměna kolejnic v obvodu Správy tratí Karlovy Vary pro rok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131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340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133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A.3.2 - Materiál zajištěný objednatele-NEOCEŇOVAT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ST Karlovy Vary</v>
      </c>
      <c r="G91" s="37"/>
      <c r="H91" s="37"/>
      <c r="I91" s="29" t="s">
        <v>22</v>
      </c>
      <c r="J91" s="76" t="str">
        <f>IF(J14="","",J14)</f>
        <v>4. 1. 2021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železnic,s.o.;OŘ ÚNL-ST K.Vary</v>
      </c>
      <c r="G93" s="37"/>
      <c r="H93" s="37"/>
      <c r="I93" s="29" t="s">
        <v>32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35</v>
      </c>
      <c r="J94" s="33" t="str">
        <f>E26</f>
        <v>Liprtová Pavlína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136</v>
      </c>
      <c r="D96" s="182"/>
      <c r="E96" s="182"/>
      <c r="F96" s="182"/>
      <c r="G96" s="182"/>
      <c r="H96" s="182"/>
      <c r="I96" s="182"/>
      <c r="J96" s="183" t="s">
        <v>137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138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139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140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80" t="str">
        <f>E7</f>
        <v>Souvislá výměna kolejnic v obvodu Správy tratí Karlovy Vary pro rok 2021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131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340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133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A.3.2 - Materiál zajištěný objednatele-NEOCEŇOVAT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ST Karlovy Vary</v>
      </c>
      <c r="G114" s="37"/>
      <c r="H114" s="37"/>
      <c r="I114" s="29" t="s">
        <v>22</v>
      </c>
      <c r="J114" s="76" t="str">
        <f>IF(J14="","",J14)</f>
        <v>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železnic,s.o.;OŘ ÚNL-ST K.Vary</v>
      </c>
      <c r="G116" s="37"/>
      <c r="H116" s="37"/>
      <c r="I116" s="29" t="s">
        <v>32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30</v>
      </c>
      <c r="D117" s="37"/>
      <c r="E117" s="37"/>
      <c r="F117" s="24" t="str">
        <f>IF(E20="","",E20)</f>
        <v>Vyplň údaj</v>
      </c>
      <c r="G117" s="37"/>
      <c r="H117" s="37"/>
      <c r="I117" s="29" t="s">
        <v>35</v>
      </c>
      <c r="J117" s="33" t="str">
        <f>E26</f>
        <v>Liprtová Pavlína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141</v>
      </c>
      <c r="D119" s="188" t="s">
        <v>64</v>
      </c>
      <c r="E119" s="188" t="s">
        <v>60</v>
      </c>
      <c r="F119" s="188" t="s">
        <v>61</v>
      </c>
      <c r="G119" s="188" t="s">
        <v>142</v>
      </c>
      <c r="H119" s="188" t="s">
        <v>143</v>
      </c>
      <c r="I119" s="188" t="s">
        <v>144</v>
      </c>
      <c r="J119" s="188" t="s">
        <v>137</v>
      </c>
      <c r="K119" s="189" t="s">
        <v>145</v>
      </c>
      <c r="L119" s="190"/>
      <c r="M119" s="97" t="s">
        <v>1</v>
      </c>
      <c r="N119" s="98" t="s">
        <v>43</v>
      </c>
      <c r="O119" s="98" t="s">
        <v>146</v>
      </c>
      <c r="P119" s="98" t="s">
        <v>147</v>
      </c>
      <c r="Q119" s="98" t="s">
        <v>148</v>
      </c>
      <c r="R119" s="98" t="s">
        <v>149</v>
      </c>
      <c r="S119" s="98" t="s">
        <v>150</v>
      </c>
      <c r="T119" s="99" t="s">
        <v>151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152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SUM(P121:P122)</f>
        <v>0</v>
      </c>
      <c r="Q120" s="101"/>
      <c r="R120" s="193">
        <f>SUM(R121:R122)</f>
        <v>22.2255</v>
      </c>
      <c r="S120" s="101"/>
      <c r="T120" s="194">
        <f>SUM(T121:T122)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78</v>
      </c>
      <c r="AU120" s="14" t="s">
        <v>139</v>
      </c>
      <c r="BK120" s="195">
        <f>SUM(BK121:BK122)</f>
        <v>0</v>
      </c>
    </row>
    <row r="121" s="2" customFormat="1" ht="21.75" customHeight="1">
      <c r="A121" s="35"/>
      <c r="B121" s="36"/>
      <c r="C121" s="215" t="s">
        <v>86</v>
      </c>
      <c r="D121" s="215" t="s">
        <v>225</v>
      </c>
      <c r="E121" s="216" t="s">
        <v>243</v>
      </c>
      <c r="F121" s="217" t="s">
        <v>244</v>
      </c>
      <c r="G121" s="218" t="s">
        <v>156</v>
      </c>
      <c r="H121" s="219">
        <v>6</v>
      </c>
      <c r="I121" s="220"/>
      <c r="J121" s="221">
        <f>ROUND(I121*H121,2)</f>
        <v>0</v>
      </c>
      <c r="K121" s="217" t="s">
        <v>157</v>
      </c>
      <c r="L121" s="222"/>
      <c r="M121" s="223" t="s">
        <v>1</v>
      </c>
      <c r="N121" s="224" t="s">
        <v>44</v>
      </c>
      <c r="O121" s="88"/>
      <c r="P121" s="205">
        <f>O121*H121</f>
        <v>0</v>
      </c>
      <c r="Q121" s="205">
        <v>3.70425</v>
      </c>
      <c r="R121" s="205">
        <f>Q121*H121</f>
        <v>22.2255</v>
      </c>
      <c r="S121" s="205">
        <v>0</v>
      </c>
      <c r="T121" s="20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221</v>
      </c>
      <c r="AT121" s="207" t="s">
        <v>225</v>
      </c>
      <c r="AU121" s="207" t="s">
        <v>79</v>
      </c>
      <c r="AY121" s="14" t="s">
        <v>159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86</v>
      </c>
      <c r="BK121" s="208">
        <f>ROUND(I121*H121,2)</f>
        <v>0</v>
      </c>
      <c r="BL121" s="14" t="s">
        <v>221</v>
      </c>
      <c r="BM121" s="207" t="s">
        <v>366</v>
      </c>
    </row>
    <row r="122" s="2" customFormat="1">
      <c r="A122" s="35"/>
      <c r="B122" s="36"/>
      <c r="C122" s="37"/>
      <c r="D122" s="209" t="s">
        <v>161</v>
      </c>
      <c r="E122" s="37"/>
      <c r="F122" s="210" t="s">
        <v>244</v>
      </c>
      <c r="G122" s="37"/>
      <c r="H122" s="37"/>
      <c r="I122" s="211"/>
      <c r="J122" s="37"/>
      <c r="K122" s="37"/>
      <c r="L122" s="41"/>
      <c r="M122" s="225"/>
      <c r="N122" s="226"/>
      <c r="O122" s="227"/>
      <c r="P122" s="227"/>
      <c r="Q122" s="227"/>
      <c r="R122" s="227"/>
      <c r="S122" s="227"/>
      <c r="T122" s="228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161</v>
      </c>
      <c r="AU122" s="14" t="s">
        <v>79</v>
      </c>
    </row>
    <row r="123" s="2" customFormat="1" ht="6.96" customHeight="1">
      <c r="A123" s="35"/>
      <c r="B123" s="63"/>
      <c r="C123" s="64"/>
      <c r="D123" s="64"/>
      <c r="E123" s="64"/>
      <c r="F123" s="64"/>
      <c r="G123" s="64"/>
      <c r="H123" s="64"/>
      <c r="I123" s="64"/>
      <c r="J123" s="64"/>
      <c r="K123" s="64"/>
      <c r="L123" s="41"/>
      <c r="M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</sheetData>
  <sheetProtection sheet="1" autoFilter="0" formatColumns="0" formatRows="0" objects="1" scenarios="1" spinCount="100000" saltValue="s6Da70elifoF5LWPOOoiOBkUryjSpteYxKvzGwlrUSJx6nsskUm01ESXbR9I4s0XWKDEfQfhr3BpEkd9xeqyOQ==" hashValue="fiTjDvIzVCXsJ0djtfP1FYxA74BKpavjJGnw1LrXjve96EB+ti4erfWwfo/0/vDSA91Pi/8sWpP+ViHCrPlhXg==" algorithmName="SHA-512" password="CC35"/>
  <autoFilter ref="C119:K12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127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88</v>
      </c>
    </row>
    <row r="4" hidden="1" s="1" customFormat="1" ht="24.96" customHeight="1">
      <c r="B4" s="17"/>
      <c r="D4" s="145" t="s">
        <v>130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Souvislá výměna kolejnic v obvodu Správy tratí Karlovy Vary pro rok 2021</v>
      </c>
      <c r="F7" s="147"/>
      <c r="G7" s="147"/>
      <c r="H7" s="147"/>
      <c r="L7" s="17"/>
    </row>
    <row r="8" hidden="1" s="1" customFormat="1" ht="12" customHeight="1">
      <c r="B8" s="17"/>
      <c r="D8" s="147" t="s">
        <v>131</v>
      </c>
      <c r="L8" s="17"/>
    </row>
    <row r="9" hidden="1" s="2" customFormat="1" ht="16.5" customHeight="1">
      <c r="A9" s="35"/>
      <c r="B9" s="41"/>
      <c r="C9" s="35"/>
      <c r="D9" s="35"/>
      <c r="E9" s="148" t="s">
        <v>340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133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367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4. 1. 2021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30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32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28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35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37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39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41</v>
      </c>
      <c r="G34" s="35"/>
      <c r="H34" s="35"/>
      <c r="I34" s="158" t="s">
        <v>40</v>
      </c>
      <c r="J34" s="158" t="s">
        <v>42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43</v>
      </c>
      <c r="E35" s="147" t="s">
        <v>44</v>
      </c>
      <c r="F35" s="160">
        <f>ROUND((SUM(BE121:BE129)),  2)</f>
        <v>0</v>
      </c>
      <c r="G35" s="35"/>
      <c r="H35" s="35"/>
      <c r="I35" s="161">
        <v>0.20999999999999999</v>
      </c>
      <c r="J35" s="160">
        <f>ROUND(((SUM(BE121:BE129))*I35),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45</v>
      </c>
      <c r="F36" s="160">
        <f>ROUND((SUM(BF121:BF129)),  2)</f>
        <v>0</v>
      </c>
      <c r="G36" s="35"/>
      <c r="H36" s="35"/>
      <c r="I36" s="161">
        <v>0.14999999999999999</v>
      </c>
      <c r="J36" s="160">
        <f>ROUND(((SUM(BF121:BF129))*I36),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ROUND((SUM(BG121:BG129)),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47</v>
      </c>
      <c r="F38" s="160">
        <f>ROUND((SUM(BH121:BH129)),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48</v>
      </c>
      <c r="F39" s="160">
        <f>ROUND((SUM(BI121:BI129)),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135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Souvislá výměna kolejnic v obvodu Správy tratí Karlovy Vary pro rok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131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340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133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A.3.3 - Přeprava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ST Karlovy Vary</v>
      </c>
      <c r="G91" s="37"/>
      <c r="H91" s="37"/>
      <c r="I91" s="29" t="s">
        <v>22</v>
      </c>
      <c r="J91" s="76" t="str">
        <f>IF(J14="","",J14)</f>
        <v>4. 1. 2021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železnic,s.o.;OŘ ÚNL-ST K.Vary</v>
      </c>
      <c r="G93" s="37"/>
      <c r="H93" s="37"/>
      <c r="I93" s="29" t="s">
        <v>32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35</v>
      </c>
      <c r="J94" s="33" t="str">
        <f>E26</f>
        <v>Liprtová Pavlína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136</v>
      </c>
      <c r="D96" s="182"/>
      <c r="E96" s="182"/>
      <c r="F96" s="182"/>
      <c r="G96" s="182"/>
      <c r="H96" s="182"/>
      <c r="I96" s="182"/>
      <c r="J96" s="183" t="s">
        <v>137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138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139</v>
      </c>
    </row>
    <row r="99" hidden="1" s="11" customFormat="1" ht="24.96" customHeight="1">
      <c r="A99" s="11"/>
      <c r="B99" s="241"/>
      <c r="C99" s="242"/>
      <c r="D99" s="243" t="s">
        <v>368</v>
      </c>
      <c r="E99" s="244"/>
      <c r="F99" s="244"/>
      <c r="G99" s="244"/>
      <c r="H99" s="244"/>
      <c r="I99" s="244"/>
      <c r="J99" s="245">
        <f>J122</f>
        <v>0</v>
      </c>
      <c r="K99" s="242"/>
      <c r="L99" s="246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</row>
    <row r="100" hidden="1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/>
    <row r="103" hidden="1"/>
    <row r="104" hidden="1"/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140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6.25" customHeight="1">
      <c r="A109" s="35"/>
      <c r="B109" s="36"/>
      <c r="C109" s="37"/>
      <c r="D109" s="37"/>
      <c r="E109" s="180" t="str">
        <f>E7</f>
        <v>Souvislá výměna kolejnic v obvodu Správy tratí Karlovy Vary pro rok 2021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131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340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133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A.3.3 - Přeprava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>ST Karlovy Vary</v>
      </c>
      <c r="G115" s="37"/>
      <c r="H115" s="37"/>
      <c r="I115" s="29" t="s">
        <v>22</v>
      </c>
      <c r="J115" s="76" t="str">
        <f>IF(J14="","",J14)</f>
        <v>4. 1. 2021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>Správa železnic,s.o.;OŘ ÚNL-ST K.Vary</v>
      </c>
      <c r="G117" s="37"/>
      <c r="H117" s="37"/>
      <c r="I117" s="29" t="s">
        <v>32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30</v>
      </c>
      <c r="D118" s="37"/>
      <c r="E118" s="37"/>
      <c r="F118" s="24" t="str">
        <f>IF(E20="","",E20)</f>
        <v>Vyplň údaj</v>
      </c>
      <c r="G118" s="37"/>
      <c r="H118" s="37"/>
      <c r="I118" s="29" t="s">
        <v>35</v>
      </c>
      <c r="J118" s="33" t="str">
        <f>E26</f>
        <v>Liprtová Pavlína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9" customFormat="1" ht="29.28" customHeight="1">
      <c r="A120" s="185"/>
      <c r="B120" s="186"/>
      <c r="C120" s="187" t="s">
        <v>141</v>
      </c>
      <c r="D120" s="188" t="s">
        <v>64</v>
      </c>
      <c r="E120" s="188" t="s">
        <v>60</v>
      </c>
      <c r="F120" s="188" t="s">
        <v>61</v>
      </c>
      <c r="G120" s="188" t="s">
        <v>142</v>
      </c>
      <c r="H120" s="188" t="s">
        <v>143</v>
      </c>
      <c r="I120" s="188" t="s">
        <v>144</v>
      </c>
      <c r="J120" s="188" t="s">
        <v>137</v>
      </c>
      <c r="K120" s="189" t="s">
        <v>145</v>
      </c>
      <c r="L120" s="190"/>
      <c r="M120" s="97" t="s">
        <v>1</v>
      </c>
      <c r="N120" s="98" t="s">
        <v>43</v>
      </c>
      <c r="O120" s="98" t="s">
        <v>146</v>
      </c>
      <c r="P120" s="98" t="s">
        <v>147</v>
      </c>
      <c r="Q120" s="98" t="s">
        <v>148</v>
      </c>
      <c r="R120" s="98" t="s">
        <v>149</v>
      </c>
      <c r="S120" s="98" t="s">
        <v>150</v>
      </c>
      <c r="T120" s="99" t="s">
        <v>151</v>
      </c>
      <c r="U120" s="185"/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</row>
    <row r="121" s="2" customFormat="1" ht="22.8" customHeight="1">
      <c r="A121" s="35"/>
      <c r="B121" s="36"/>
      <c r="C121" s="104" t="s">
        <v>152</v>
      </c>
      <c r="D121" s="37"/>
      <c r="E121" s="37"/>
      <c r="F121" s="37"/>
      <c r="G121" s="37"/>
      <c r="H121" s="37"/>
      <c r="I121" s="37"/>
      <c r="J121" s="191">
        <f>BK121</f>
        <v>0</v>
      </c>
      <c r="K121" s="37"/>
      <c r="L121" s="41"/>
      <c r="M121" s="100"/>
      <c r="N121" s="192"/>
      <c r="O121" s="101"/>
      <c r="P121" s="193">
        <f>P122</f>
        <v>0</v>
      </c>
      <c r="Q121" s="101"/>
      <c r="R121" s="193">
        <f>R122</f>
        <v>0</v>
      </c>
      <c r="S121" s="101"/>
      <c r="T121" s="194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78</v>
      </c>
      <c r="AU121" s="14" t="s">
        <v>139</v>
      </c>
      <c r="BK121" s="195">
        <f>BK122</f>
        <v>0</v>
      </c>
    </row>
    <row r="122" s="12" customFormat="1" ht="25.92" customHeight="1">
      <c r="A122" s="12"/>
      <c r="B122" s="247"/>
      <c r="C122" s="248"/>
      <c r="D122" s="249" t="s">
        <v>78</v>
      </c>
      <c r="E122" s="250" t="s">
        <v>369</v>
      </c>
      <c r="F122" s="250" t="s">
        <v>370</v>
      </c>
      <c r="G122" s="248"/>
      <c r="H122" s="248"/>
      <c r="I122" s="251"/>
      <c r="J122" s="252">
        <f>BK122</f>
        <v>0</v>
      </c>
      <c r="K122" s="248"/>
      <c r="L122" s="253"/>
      <c r="M122" s="254"/>
      <c r="N122" s="255"/>
      <c r="O122" s="255"/>
      <c r="P122" s="256">
        <f>SUM(P123:P129)</f>
        <v>0</v>
      </c>
      <c r="Q122" s="255"/>
      <c r="R122" s="256">
        <f>SUM(R123:R129)</f>
        <v>0</v>
      </c>
      <c r="S122" s="255"/>
      <c r="T122" s="257">
        <f>SUM(T123:T129)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58" t="s">
        <v>158</v>
      </c>
      <c r="AT122" s="259" t="s">
        <v>78</v>
      </c>
      <c r="AU122" s="259" t="s">
        <v>79</v>
      </c>
      <c r="AY122" s="258" t="s">
        <v>159</v>
      </c>
      <c r="BK122" s="260">
        <f>SUM(BK123:BK129)</f>
        <v>0</v>
      </c>
    </row>
    <row r="123" s="2" customFormat="1">
      <c r="A123" s="35"/>
      <c r="B123" s="36"/>
      <c r="C123" s="196" t="s">
        <v>86</v>
      </c>
      <c r="D123" s="196" t="s">
        <v>153</v>
      </c>
      <c r="E123" s="197" t="s">
        <v>371</v>
      </c>
      <c r="F123" s="198" t="s">
        <v>372</v>
      </c>
      <c r="G123" s="199" t="s">
        <v>156</v>
      </c>
      <c r="H123" s="200">
        <v>1</v>
      </c>
      <c r="I123" s="201"/>
      <c r="J123" s="202">
        <f>ROUND(I123*H123,2)</f>
        <v>0</v>
      </c>
      <c r="K123" s="198" t="s">
        <v>157</v>
      </c>
      <c r="L123" s="41"/>
      <c r="M123" s="203" t="s">
        <v>1</v>
      </c>
      <c r="N123" s="204" t="s">
        <v>44</v>
      </c>
      <c r="O123" s="88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221</v>
      </c>
      <c r="AT123" s="207" t="s">
        <v>153</v>
      </c>
      <c r="AU123" s="207" t="s">
        <v>86</v>
      </c>
      <c r="AY123" s="14" t="s">
        <v>159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86</v>
      </c>
      <c r="BK123" s="208">
        <f>ROUND(I123*H123,2)</f>
        <v>0</v>
      </c>
      <c r="BL123" s="14" t="s">
        <v>221</v>
      </c>
      <c r="BM123" s="207" t="s">
        <v>373</v>
      </c>
    </row>
    <row r="124" s="2" customFormat="1">
      <c r="A124" s="35"/>
      <c r="B124" s="36"/>
      <c r="C124" s="37"/>
      <c r="D124" s="209" t="s">
        <v>161</v>
      </c>
      <c r="E124" s="37"/>
      <c r="F124" s="210" t="s">
        <v>374</v>
      </c>
      <c r="G124" s="37"/>
      <c r="H124" s="37"/>
      <c r="I124" s="211"/>
      <c r="J124" s="37"/>
      <c r="K124" s="37"/>
      <c r="L124" s="41"/>
      <c r="M124" s="212"/>
      <c r="N124" s="213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161</v>
      </c>
      <c r="AU124" s="14" t="s">
        <v>86</v>
      </c>
    </row>
    <row r="125" s="2" customFormat="1">
      <c r="A125" s="35"/>
      <c r="B125" s="36"/>
      <c r="C125" s="37"/>
      <c r="D125" s="209" t="s">
        <v>199</v>
      </c>
      <c r="E125" s="37"/>
      <c r="F125" s="214" t="s">
        <v>375</v>
      </c>
      <c r="G125" s="37"/>
      <c r="H125" s="37"/>
      <c r="I125" s="211"/>
      <c r="J125" s="37"/>
      <c r="K125" s="37"/>
      <c r="L125" s="41"/>
      <c r="M125" s="212"/>
      <c r="N125" s="213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199</v>
      </c>
      <c r="AU125" s="14" t="s">
        <v>86</v>
      </c>
    </row>
    <row r="126" s="2" customFormat="1">
      <c r="A126" s="35"/>
      <c r="B126" s="36"/>
      <c r="C126" s="196" t="s">
        <v>88</v>
      </c>
      <c r="D126" s="196" t="s">
        <v>153</v>
      </c>
      <c r="E126" s="197" t="s">
        <v>376</v>
      </c>
      <c r="F126" s="198" t="s">
        <v>377</v>
      </c>
      <c r="G126" s="199" t="s">
        <v>156</v>
      </c>
      <c r="H126" s="200">
        <v>1</v>
      </c>
      <c r="I126" s="201"/>
      <c r="J126" s="202">
        <f>ROUND(I126*H126,2)</f>
        <v>0</v>
      </c>
      <c r="K126" s="198" t="s">
        <v>157</v>
      </c>
      <c r="L126" s="41"/>
      <c r="M126" s="203" t="s">
        <v>1</v>
      </c>
      <c r="N126" s="204" t="s">
        <v>44</v>
      </c>
      <c r="O126" s="88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7" t="s">
        <v>221</v>
      </c>
      <c r="AT126" s="207" t="s">
        <v>153</v>
      </c>
      <c r="AU126" s="207" t="s">
        <v>86</v>
      </c>
      <c r="AY126" s="14" t="s">
        <v>159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4" t="s">
        <v>86</v>
      </c>
      <c r="BK126" s="208">
        <f>ROUND(I126*H126,2)</f>
        <v>0</v>
      </c>
      <c r="BL126" s="14" t="s">
        <v>221</v>
      </c>
      <c r="BM126" s="207" t="s">
        <v>378</v>
      </c>
    </row>
    <row r="127" s="2" customFormat="1">
      <c r="A127" s="35"/>
      <c r="B127" s="36"/>
      <c r="C127" s="37"/>
      <c r="D127" s="209" t="s">
        <v>161</v>
      </c>
      <c r="E127" s="37"/>
      <c r="F127" s="210" t="s">
        <v>379</v>
      </c>
      <c r="G127" s="37"/>
      <c r="H127" s="37"/>
      <c r="I127" s="211"/>
      <c r="J127" s="37"/>
      <c r="K127" s="37"/>
      <c r="L127" s="41"/>
      <c r="M127" s="212"/>
      <c r="N127" s="213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161</v>
      </c>
      <c r="AU127" s="14" t="s">
        <v>86</v>
      </c>
    </row>
    <row r="128" s="2" customFormat="1">
      <c r="A128" s="35"/>
      <c r="B128" s="36"/>
      <c r="C128" s="37"/>
      <c r="D128" s="209" t="s">
        <v>307</v>
      </c>
      <c r="E128" s="37"/>
      <c r="F128" s="214" t="s">
        <v>380</v>
      </c>
      <c r="G128" s="37"/>
      <c r="H128" s="37"/>
      <c r="I128" s="211"/>
      <c r="J128" s="37"/>
      <c r="K128" s="37"/>
      <c r="L128" s="41"/>
      <c r="M128" s="212"/>
      <c r="N128" s="213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307</v>
      </c>
      <c r="AU128" s="14" t="s">
        <v>86</v>
      </c>
    </row>
    <row r="129" s="2" customFormat="1">
      <c r="A129" s="35"/>
      <c r="B129" s="36"/>
      <c r="C129" s="37"/>
      <c r="D129" s="209" t="s">
        <v>199</v>
      </c>
      <c r="E129" s="37"/>
      <c r="F129" s="214" t="s">
        <v>381</v>
      </c>
      <c r="G129" s="37"/>
      <c r="H129" s="37"/>
      <c r="I129" s="211"/>
      <c r="J129" s="37"/>
      <c r="K129" s="37"/>
      <c r="L129" s="41"/>
      <c r="M129" s="225"/>
      <c r="N129" s="226"/>
      <c r="O129" s="227"/>
      <c r="P129" s="227"/>
      <c r="Q129" s="227"/>
      <c r="R129" s="227"/>
      <c r="S129" s="227"/>
      <c r="T129" s="228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199</v>
      </c>
      <c r="AU129" s="14" t="s">
        <v>86</v>
      </c>
    </row>
    <row r="130" s="2" customFormat="1" ht="6.96" customHeight="1">
      <c r="A130" s="35"/>
      <c r="B130" s="63"/>
      <c r="C130" s="64"/>
      <c r="D130" s="64"/>
      <c r="E130" s="64"/>
      <c r="F130" s="64"/>
      <c r="G130" s="64"/>
      <c r="H130" s="64"/>
      <c r="I130" s="64"/>
      <c r="J130" s="64"/>
      <c r="K130" s="64"/>
      <c r="L130" s="41"/>
      <c r="M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</sheetData>
  <sheetProtection sheet="1" autoFilter="0" formatColumns="0" formatRows="0" objects="1" scenarios="1" spinCount="100000" saltValue="ST/JYyD8T0a8FXGTCHp/oaoDPct8FVxK/3xc8tNNlNyYCKodPYdWQUWQFsCh4Gi1q6zAtqgklqlcTuwlIdqrOA==" hashValue="xIIMT3fEwnSkvMvPsxUpCPvNwKDs4wbhGipDAwOny/L1W2iiuLPQyVtW2Ej+Dqe9Mtj5Tk5ufo/Hdk1riCqckw==" algorithmName="SHA-512" password="CC35"/>
  <autoFilter ref="C120:K12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129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88</v>
      </c>
    </row>
    <row r="4" hidden="1" s="1" customFormat="1" ht="24.96" customHeight="1">
      <c r="B4" s="17"/>
      <c r="D4" s="145" t="s">
        <v>130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Souvislá výměna kolejnic v obvodu Správy tratí Karlovy Vary pro rok 2021</v>
      </c>
      <c r="F7" s="147"/>
      <c r="G7" s="147"/>
      <c r="H7" s="147"/>
      <c r="L7" s="17"/>
    </row>
    <row r="8" hidden="1" s="1" customFormat="1" ht="12" customHeight="1">
      <c r="B8" s="17"/>
      <c r="D8" s="147" t="s">
        <v>131</v>
      </c>
      <c r="L8" s="17"/>
    </row>
    <row r="9" hidden="1" s="2" customFormat="1" ht="16.5" customHeight="1">
      <c r="A9" s="35"/>
      <c r="B9" s="41"/>
      <c r="C9" s="35"/>
      <c r="D9" s="35"/>
      <c r="E9" s="148" t="s">
        <v>340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133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382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4. 1. 2021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30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32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28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35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37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39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41</v>
      </c>
      <c r="G34" s="35"/>
      <c r="H34" s="35"/>
      <c r="I34" s="158" t="s">
        <v>40</v>
      </c>
      <c r="J34" s="158" t="s">
        <v>42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43</v>
      </c>
      <c r="E35" s="147" t="s">
        <v>44</v>
      </c>
      <c r="F35" s="160">
        <f>ROUND((SUM(BE120:BE124)),  2)</f>
        <v>0</v>
      </c>
      <c r="G35" s="35"/>
      <c r="H35" s="35"/>
      <c r="I35" s="161">
        <v>0.20999999999999999</v>
      </c>
      <c r="J35" s="160">
        <f>ROUND(((SUM(BE120:BE124))*I35),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45</v>
      </c>
      <c r="F36" s="160">
        <f>ROUND((SUM(BF120:BF124)),  2)</f>
        <v>0</v>
      </c>
      <c r="G36" s="35"/>
      <c r="H36" s="35"/>
      <c r="I36" s="161">
        <v>0.14999999999999999</v>
      </c>
      <c r="J36" s="160">
        <f>ROUND(((SUM(BF120:BF124))*I36),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ROUND((SUM(BG120:BG124)),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47</v>
      </c>
      <c r="F38" s="160">
        <f>ROUND((SUM(BH120:BH124)),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48</v>
      </c>
      <c r="F39" s="160">
        <f>ROUND((SUM(BI120:BI124)),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135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Souvislá výměna kolejnic v obvodu Správy tratí Karlovy Vary pro rok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131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340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133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A.3.4 - VON(Sborník 2021)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ST Karlovy Vary</v>
      </c>
      <c r="G91" s="37"/>
      <c r="H91" s="37"/>
      <c r="I91" s="29" t="s">
        <v>22</v>
      </c>
      <c r="J91" s="76" t="str">
        <f>IF(J14="","",J14)</f>
        <v>4. 1. 2021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železnic,s.o.;OŘ ÚNL-ST K.Vary</v>
      </c>
      <c r="G93" s="37"/>
      <c r="H93" s="37"/>
      <c r="I93" s="29" t="s">
        <v>32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35</v>
      </c>
      <c r="J94" s="33" t="str">
        <f>E26</f>
        <v>Liprtová Pavlína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136</v>
      </c>
      <c r="D96" s="182"/>
      <c r="E96" s="182"/>
      <c r="F96" s="182"/>
      <c r="G96" s="182"/>
      <c r="H96" s="182"/>
      <c r="I96" s="182"/>
      <c r="J96" s="183" t="s">
        <v>137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138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139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140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80" t="str">
        <f>E7</f>
        <v>Souvislá výměna kolejnic v obvodu Správy tratí Karlovy Vary pro rok 2021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131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340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133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A.3.4 - VON(Sborník 2021)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ST Karlovy Vary</v>
      </c>
      <c r="G114" s="37"/>
      <c r="H114" s="37"/>
      <c r="I114" s="29" t="s">
        <v>22</v>
      </c>
      <c r="J114" s="76" t="str">
        <f>IF(J14="","",J14)</f>
        <v>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železnic,s.o.;OŘ ÚNL-ST K.Vary</v>
      </c>
      <c r="G116" s="37"/>
      <c r="H116" s="37"/>
      <c r="I116" s="29" t="s">
        <v>32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30</v>
      </c>
      <c r="D117" s="37"/>
      <c r="E117" s="37"/>
      <c r="F117" s="24" t="str">
        <f>IF(E20="","",E20)</f>
        <v>Vyplň údaj</v>
      </c>
      <c r="G117" s="37"/>
      <c r="H117" s="37"/>
      <c r="I117" s="29" t="s">
        <v>35</v>
      </c>
      <c r="J117" s="33" t="str">
        <f>E26</f>
        <v>Liprtová Pavlína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141</v>
      </c>
      <c r="D119" s="188" t="s">
        <v>64</v>
      </c>
      <c r="E119" s="188" t="s">
        <v>60</v>
      </c>
      <c r="F119" s="188" t="s">
        <v>61</v>
      </c>
      <c r="G119" s="188" t="s">
        <v>142</v>
      </c>
      <c r="H119" s="188" t="s">
        <v>143</v>
      </c>
      <c r="I119" s="188" t="s">
        <v>144</v>
      </c>
      <c r="J119" s="188" t="s">
        <v>137</v>
      </c>
      <c r="K119" s="189" t="s">
        <v>145</v>
      </c>
      <c r="L119" s="190"/>
      <c r="M119" s="97" t="s">
        <v>1</v>
      </c>
      <c r="N119" s="98" t="s">
        <v>43</v>
      </c>
      <c r="O119" s="98" t="s">
        <v>146</v>
      </c>
      <c r="P119" s="98" t="s">
        <v>147</v>
      </c>
      <c r="Q119" s="98" t="s">
        <v>148</v>
      </c>
      <c r="R119" s="98" t="s">
        <v>149</v>
      </c>
      <c r="S119" s="98" t="s">
        <v>150</v>
      </c>
      <c r="T119" s="99" t="s">
        <v>151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152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SUM(P121:P124)</f>
        <v>0</v>
      </c>
      <c r="Q120" s="101"/>
      <c r="R120" s="193">
        <f>SUM(R121:R124)</f>
        <v>0</v>
      </c>
      <c r="S120" s="101"/>
      <c r="T120" s="194">
        <f>SUM(T121:T124)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78</v>
      </c>
      <c r="AU120" s="14" t="s">
        <v>139</v>
      </c>
      <c r="BK120" s="195">
        <f>SUM(BK121:BK124)</f>
        <v>0</v>
      </c>
    </row>
    <row r="121" s="2" customFormat="1" ht="66.75" customHeight="1">
      <c r="A121" s="35"/>
      <c r="B121" s="36"/>
      <c r="C121" s="196" t="s">
        <v>86</v>
      </c>
      <c r="D121" s="196" t="s">
        <v>153</v>
      </c>
      <c r="E121" s="197" t="s">
        <v>283</v>
      </c>
      <c r="F121" s="198" t="s">
        <v>284</v>
      </c>
      <c r="G121" s="199" t="s">
        <v>285</v>
      </c>
      <c r="H121" s="229"/>
      <c r="I121" s="201"/>
      <c r="J121" s="202">
        <f>ROUND(I121*H121,2)</f>
        <v>0</v>
      </c>
      <c r="K121" s="198" t="s">
        <v>157</v>
      </c>
      <c r="L121" s="41"/>
      <c r="M121" s="203" t="s">
        <v>1</v>
      </c>
      <c r="N121" s="204" t="s">
        <v>44</v>
      </c>
      <c r="O121" s="8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158</v>
      </c>
      <c r="AT121" s="207" t="s">
        <v>153</v>
      </c>
      <c r="AU121" s="207" t="s">
        <v>79</v>
      </c>
      <c r="AY121" s="14" t="s">
        <v>159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86</v>
      </c>
      <c r="BK121" s="208">
        <f>ROUND(I121*H121,2)</f>
        <v>0</v>
      </c>
      <c r="BL121" s="14" t="s">
        <v>158</v>
      </c>
      <c r="BM121" s="207" t="s">
        <v>383</v>
      </c>
    </row>
    <row r="122" s="2" customFormat="1">
      <c r="A122" s="35"/>
      <c r="B122" s="36"/>
      <c r="C122" s="37"/>
      <c r="D122" s="209" t="s">
        <v>161</v>
      </c>
      <c r="E122" s="37"/>
      <c r="F122" s="210" t="s">
        <v>284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161</v>
      </c>
      <c r="AU122" s="14" t="s">
        <v>79</v>
      </c>
    </row>
    <row r="123" s="2" customFormat="1">
      <c r="A123" s="35"/>
      <c r="B123" s="36"/>
      <c r="C123" s="196" t="s">
        <v>88</v>
      </c>
      <c r="D123" s="196" t="s">
        <v>153</v>
      </c>
      <c r="E123" s="197" t="s">
        <v>288</v>
      </c>
      <c r="F123" s="198" t="s">
        <v>289</v>
      </c>
      <c r="G123" s="199" t="s">
        <v>170</v>
      </c>
      <c r="H123" s="200">
        <v>850</v>
      </c>
      <c r="I123" s="201"/>
      <c r="J123" s="202">
        <f>ROUND(I123*H123,2)</f>
        <v>0</v>
      </c>
      <c r="K123" s="198" t="s">
        <v>157</v>
      </c>
      <c r="L123" s="41"/>
      <c r="M123" s="203" t="s">
        <v>1</v>
      </c>
      <c r="N123" s="204" t="s">
        <v>44</v>
      </c>
      <c r="O123" s="88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158</v>
      </c>
      <c r="AT123" s="207" t="s">
        <v>153</v>
      </c>
      <c r="AU123" s="207" t="s">
        <v>79</v>
      </c>
      <c r="AY123" s="14" t="s">
        <v>159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86</v>
      </c>
      <c r="BK123" s="208">
        <f>ROUND(I123*H123,2)</f>
        <v>0</v>
      </c>
      <c r="BL123" s="14" t="s">
        <v>158</v>
      </c>
      <c r="BM123" s="207" t="s">
        <v>384</v>
      </c>
    </row>
    <row r="124" s="2" customFormat="1">
      <c r="A124" s="35"/>
      <c r="B124" s="36"/>
      <c r="C124" s="37"/>
      <c r="D124" s="209" t="s">
        <v>161</v>
      </c>
      <c r="E124" s="37"/>
      <c r="F124" s="210" t="s">
        <v>291</v>
      </c>
      <c r="G124" s="37"/>
      <c r="H124" s="37"/>
      <c r="I124" s="211"/>
      <c r="J124" s="37"/>
      <c r="K124" s="37"/>
      <c r="L124" s="41"/>
      <c r="M124" s="225"/>
      <c r="N124" s="226"/>
      <c r="O124" s="227"/>
      <c r="P124" s="227"/>
      <c r="Q124" s="227"/>
      <c r="R124" s="227"/>
      <c r="S124" s="227"/>
      <c r="T124" s="228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161</v>
      </c>
      <c r="AU124" s="14" t="s">
        <v>79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27iaTu0RW1CufXzgkGEox6EyVk2g5uqSyxJJTgwo/L4W7F0z3YkYJCcSXlKUaIHQfl5zFsRP07Akb6wsJ953kQ==" hashValue="N+d8Oyuy9DFKaHWGYc7zmB1THiL5gCGr6LcZxDo+0DJUkL4q7DuMGdeIkDQWKMKhavUrWdnjzL45AmN97IQ+gg==" algorithmName="SHA-512" password="CC35"/>
  <autoFilter ref="C119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88</v>
      </c>
    </row>
    <row r="4" hidden="1" s="1" customFormat="1" ht="24.96" customHeight="1">
      <c r="B4" s="17"/>
      <c r="D4" s="145" t="s">
        <v>130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Souvislá výměna kolejnic v obvodu Správy tratí Karlovy Vary pro rok 2021</v>
      </c>
      <c r="F7" s="147"/>
      <c r="G7" s="147"/>
      <c r="H7" s="147"/>
      <c r="L7" s="17"/>
    </row>
    <row r="8" hidden="1" s="1" customFormat="1" ht="12" customHeight="1">
      <c r="B8" s="17"/>
      <c r="D8" s="147" t="s">
        <v>131</v>
      </c>
      <c r="L8" s="17"/>
    </row>
    <row r="9" hidden="1" s="2" customFormat="1" ht="16.5" customHeight="1">
      <c r="A9" s="35"/>
      <c r="B9" s="41"/>
      <c r="C9" s="35"/>
      <c r="D9" s="35"/>
      <c r="E9" s="148" t="s">
        <v>132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133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134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4. 1. 2021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30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32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28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35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37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39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41</v>
      </c>
      <c r="G34" s="35"/>
      <c r="H34" s="35"/>
      <c r="I34" s="158" t="s">
        <v>40</v>
      </c>
      <c r="J34" s="158" t="s">
        <v>42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43</v>
      </c>
      <c r="E35" s="147" t="s">
        <v>44</v>
      </c>
      <c r="F35" s="160">
        <f>ROUND((SUM(BE120:BE154)),  2)</f>
        <v>0</v>
      </c>
      <c r="G35" s="35"/>
      <c r="H35" s="35"/>
      <c r="I35" s="161">
        <v>0.20999999999999999</v>
      </c>
      <c r="J35" s="160">
        <f>ROUND(((SUM(BE120:BE154))*I35),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45</v>
      </c>
      <c r="F36" s="160">
        <f>ROUND((SUM(BF120:BF154)),  2)</f>
        <v>0</v>
      </c>
      <c r="G36" s="35"/>
      <c r="H36" s="35"/>
      <c r="I36" s="161">
        <v>0.14999999999999999</v>
      </c>
      <c r="J36" s="160">
        <f>ROUND(((SUM(BF120:BF154))*I36),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ROUND((SUM(BG120:BG154)),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47</v>
      </c>
      <c r="F38" s="160">
        <f>ROUND((SUM(BH120:BH154)),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48</v>
      </c>
      <c r="F39" s="160">
        <f>ROUND((SUM(BI120:BI154)),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135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Souvislá výměna kolejnic v obvodu Správy tratí Karlovy Vary pro rok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131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132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133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A.1.1 - Výměna kolejnic(Sborník 2021)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ST Karlovy Vary</v>
      </c>
      <c r="G91" s="37"/>
      <c r="H91" s="37"/>
      <c r="I91" s="29" t="s">
        <v>22</v>
      </c>
      <c r="J91" s="76" t="str">
        <f>IF(J14="","",J14)</f>
        <v>4. 1. 2021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železnic,s.o.;OŘ ÚNL-ST K.Vary</v>
      </c>
      <c r="G93" s="37"/>
      <c r="H93" s="37"/>
      <c r="I93" s="29" t="s">
        <v>32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35</v>
      </c>
      <c r="J94" s="33" t="str">
        <f>E26</f>
        <v>Liprtová Pavlína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136</v>
      </c>
      <c r="D96" s="182"/>
      <c r="E96" s="182"/>
      <c r="F96" s="182"/>
      <c r="G96" s="182"/>
      <c r="H96" s="182"/>
      <c r="I96" s="182"/>
      <c r="J96" s="183" t="s">
        <v>137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138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139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140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80" t="str">
        <f>E7</f>
        <v>Souvislá výměna kolejnic v obvodu Správy tratí Karlovy Vary pro rok 2021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131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132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133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A.1.1 - Výměna kolejnic(Sborník 2021)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ST Karlovy Vary</v>
      </c>
      <c r="G114" s="37"/>
      <c r="H114" s="37"/>
      <c r="I114" s="29" t="s">
        <v>22</v>
      </c>
      <c r="J114" s="76" t="str">
        <f>IF(J14="","",J14)</f>
        <v>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železnic,s.o.;OŘ ÚNL-ST K.Vary</v>
      </c>
      <c r="G116" s="37"/>
      <c r="H116" s="37"/>
      <c r="I116" s="29" t="s">
        <v>32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30</v>
      </c>
      <c r="D117" s="37"/>
      <c r="E117" s="37"/>
      <c r="F117" s="24" t="str">
        <f>IF(E20="","",E20)</f>
        <v>Vyplň údaj</v>
      </c>
      <c r="G117" s="37"/>
      <c r="H117" s="37"/>
      <c r="I117" s="29" t="s">
        <v>35</v>
      </c>
      <c r="J117" s="33" t="str">
        <f>E26</f>
        <v>Liprtová Pavlína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141</v>
      </c>
      <c r="D119" s="188" t="s">
        <v>64</v>
      </c>
      <c r="E119" s="188" t="s">
        <v>60</v>
      </c>
      <c r="F119" s="188" t="s">
        <v>61</v>
      </c>
      <c r="G119" s="188" t="s">
        <v>142</v>
      </c>
      <c r="H119" s="188" t="s">
        <v>143</v>
      </c>
      <c r="I119" s="188" t="s">
        <v>144</v>
      </c>
      <c r="J119" s="188" t="s">
        <v>137</v>
      </c>
      <c r="K119" s="189" t="s">
        <v>145</v>
      </c>
      <c r="L119" s="190"/>
      <c r="M119" s="97" t="s">
        <v>1</v>
      </c>
      <c r="N119" s="98" t="s">
        <v>43</v>
      </c>
      <c r="O119" s="98" t="s">
        <v>146</v>
      </c>
      <c r="P119" s="98" t="s">
        <v>147</v>
      </c>
      <c r="Q119" s="98" t="s">
        <v>148</v>
      </c>
      <c r="R119" s="98" t="s">
        <v>149</v>
      </c>
      <c r="S119" s="98" t="s">
        <v>150</v>
      </c>
      <c r="T119" s="99" t="s">
        <v>151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152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SUM(P121:P154)</f>
        <v>0</v>
      </c>
      <c r="Q120" s="101"/>
      <c r="R120" s="193">
        <f>SUM(R121:R154)</f>
        <v>32.339999999999996</v>
      </c>
      <c r="S120" s="101"/>
      <c r="T120" s="194">
        <f>SUM(T121:T154)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78</v>
      </c>
      <c r="AU120" s="14" t="s">
        <v>139</v>
      </c>
      <c r="BK120" s="195">
        <f>SUM(BK121:BK154)</f>
        <v>0</v>
      </c>
    </row>
    <row r="121" s="2" customFormat="1" ht="21.75" customHeight="1">
      <c r="A121" s="35"/>
      <c r="B121" s="36"/>
      <c r="C121" s="196" t="s">
        <v>86</v>
      </c>
      <c r="D121" s="196" t="s">
        <v>153</v>
      </c>
      <c r="E121" s="197" t="s">
        <v>154</v>
      </c>
      <c r="F121" s="198" t="s">
        <v>155</v>
      </c>
      <c r="G121" s="199" t="s">
        <v>156</v>
      </c>
      <c r="H121" s="200">
        <v>50</v>
      </c>
      <c r="I121" s="201"/>
      <c r="J121" s="202">
        <f>ROUND(I121*H121,2)</f>
        <v>0</v>
      </c>
      <c r="K121" s="198" t="s">
        <v>157</v>
      </c>
      <c r="L121" s="41"/>
      <c r="M121" s="203" t="s">
        <v>1</v>
      </c>
      <c r="N121" s="204" t="s">
        <v>44</v>
      </c>
      <c r="O121" s="8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158</v>
      </c>
      <c r="AT121" s="207" t="s">
        <v>153</v>
      </c>
      <c r="AU121" s="207" t="s">
        <v>79</v>
      </c>
      <c r="AY121" s="14" t="s">
        <v>159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86</v>
      </c>
      <c r="BK121" s="208">
        <f>ROUND(I121*H121,2)</f>
        <v>0</v>
      </c>
      <c r="BL121" s="14" t="s">
        <v>158</v>
      </c>
      <c r="BM121" s="207" t="s">
        <v>160</v>
      </c>
    </row>
    <row r="122" s="2" customFormat="1">
      <c r="A122" s="35"/>
      <c r="B122" s="36"/>
      <c r="C122" s="37"/>
      <c r="D122" s="209" t="s">
        <v>161</v>
      </c>
      <c r="E122" s="37"/>
      <c r="F122" s="210" t="s">
        <v>162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161</v>
      </c>
      <c r="AU122" s="14" t="s">
        <v>79</v>
      </c>
    </row>
    <row r="123" s="2" customFormat="1" ht="16.5" customHeight="1">
      <c r="A123" s="35"/>
      <c r="B123" s="36"/>
      <c r="C123" s="196" t="s">
        <v>88</v>
      </c>
      <c r="D123" s="196" t="s">
        <v>153</v>
      </c>
      <c r="E123" s="197" t="s">
        <v>163</v>
      </c>
      <c r="F123" s="198" t="s">
        <v>164</v>
      </c>
      <c r="G123" s="199" t="s">
        <v>156</v>
      </c>
      <c r="H123" s="200">
        <v>500</v>
      </c>
      <c r="I123" s="201"/>
      <c r="J123" s="202">
        <f>ROUND(I123*H123,2)</f>
        <v>0</v>
      </c>
      <c r="K123" s="198" t="s">
        <v>157</v>
      </c>
      <c r="L123" s="41"/>
      <c r="M123" s="203" t="s">
        <v>1</v>
      </c>
      <c r="N123" s="204" t="s">
        <v>44</v>
      </c>
      <c r="O123" s="88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158</v>
      </c>
      <c r="AT123" s="207" t="s">
        <v>153</v>
      </c>
      <c r="AU123" s="207" t="s">
        <v>79</v>
      </c>
      <c r="AY123" s="14" t="s">
        <v>159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86</v>
      </c>
      <c r="BK123" s="208">
        <f>ROUND(I123*H123,2)</f>
        <v>0</v>
      </c>
      <c r="BL123" s="14" t="s">
        <v>158</v>
      </c>
      <c r="BM123" s="207" t="s">
        <v>165</v>
      </c>
    </row>
    <row r="124" s="2" customFormat="1">
      <c r="A124" s="35"/>
      <c r="B124" s="36"/>
      <c r="C124" s="37"/>
      <c r="D124" s="209" t="s">
        <v>161</v>
      </c>
      <c r="E124" s="37"/>
      <c r="F124" s="210" t="s">
        <v>166</v>
      </c>
      <c r="G124" s="37"/>
      <c r="H124" s="37"/>
      <c r="I124" s="211"/>
      <c r="J124" s="37"/>
      <c r="K124" s="37"/>
      <c r="L124" s="41"/>
      <c r="M124" s="212"/>
      <c r="N124" s="213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161</v>
      </c>
      <c r="AU124" s="14" t="s">
        <v>79</v>
      </c>
    </row>
    <row r="125" s="2" customFormat="1">
      <c r="A125" s="35"/>
      <c r="B125" s="36"/>
      <c r="C125" s="196" t="s">
        <v>167</v>
      </c>
      <c r="D125" s="196" t="s">
        <v>153</v>
      </c>
      <c r="E125" s="197" t="s">
        <v>168</v>
      </c>
      <c r="F125" s="198" t="s">
        <v>169</v>
      </c>
      <c r="G125" s="199" t="s">
        <v>170</v>
      </c>
      <c r="H125" s="200">
        <v>24</v>
      </c>
      <c r="I125" s="201"/>
      <c r="J125" s="202">
        <f>ROUND(I125*H125,2)</f>
        <v>0</v>
      </c>
      <c r="K125" s="198" t="s">
        <v>157</v>
      </c>
      <c r="L125" s="41"/>
      <c r="M125" s="203" t="s">
        <v>1</v>
      </c>
      <c r="N125" s="204" t="s">
        <v>44</v>
      </c>
      <c r="O125" s="88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7" t="s">
        <v>158</v>
      </c>
      <c r="AT125" s="207" t="s">
        <v>153</v>
      </c>
      <c r="AU125" s="207" t="s">
        <v>79</v>
      </c>
      <c r="AY125" s="14" t="s">
        <v>159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4" t="s">
        <v>86</v>
      </c>
      <c r="BK125" s="208">
        <f>ROUND(I125*H125,2)</f>
        <v>0</v>
      </c>
      <c r="BL125" s="14" t="s">
        <v>158</v>
      </c>
      <c r="BM125" s="207" t="s">
        <v>171</v>
      </c>
    </row>
    <row r="126" s="2" customFormat="1">
      <c r="A126" s="35"/>
      <c r="B126" s="36"/>
      <c r="C126" s="37"/>
      <c r="D126" s="209" t="s">
        <v>161</v>
      </c>
      <c r="E126" s="37"/>
      <c r="F126" s="210" t="s">
        <v>172</v>
      </c>
      <c r="G126" s="37"/>
      <c r="H126" s="37"/>
      <c r="I126" s="211"/>
      <c r="J126" s="37"/>
      <c r="K126" s="37"/>
      <c r="L126" s="41"/>
      <c r="M126" s="212"/>
      <c r="N126" s="213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161</v>
      </c>
      <c r="AU126" s="14" t="s">
        <v>79</v>
      </c>
    </row>
    <row r="127" s="2" customFormat="1">
      <c r="A127" s="35"/>
      <c r="B127" s="36"/>
      <c r="C127" s="196" t="s">
        <v>158</v>
      </c>
      <c r="D127" s="196" t="s">
        <v>153</v>
      </c>
      <c r="E127" s="197" t="s">
        <v>173</v>
      </c>
      <c r="F127" s="198" t="s">
        <v>174</v>
      </c>
      <c r="G127" s="199" t="s">
        <v>170</v>
      </c>
      <c r="H127" s="200">
        <v>225</v>
      </c>
      <c r="I127" s="201"/>
      <c r="J127" s="202">
        <f>ROUND(I127*H127,2)</f>
        <v>0</v>
      </c>
      <c r="K127" s="198" t="s">
        <v>157</v>
      </c>
      <c r="L127" s="41"/>
      <c r="M127" s="203" t="s">
        <v>1</v>
      </c>
      <c r="N127" s="204" t="s">
        <v>44</v>
      </c>
      <c r="O127" s="88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7" t="s">
        <v>158</v>
      </c>
      <c r="AT127" s="207" t="s">
        <v>153</v>
      </c>
      <c r="AU127" s="207" t="s">
        <v>79</v>
      </c>
      <c r="AY127" s="14" t="s">
        <v>159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4" t="s">
        <v>86</v>
      </c>
      <c r="BK127" s="208">
        <f>ROUND(I127*H127,2)</f>
        <v>0</v>
      </c>
      <c r="BL127" s="14" t="s">
        <v>158</v>
      </c>
      <c r="BM127" s="207" t="s">
        <v>175</v>
      </c>
    </row>
    <row r="128" s="2" customFormat="1">
      <c r="A128" s="35"/>
      <c r="B128" s="36"/>
      <c r="C128" s="37"/>
      <c r="D128" s="209" t="s">
        <v>161</v>
      </c>
      <c r="E128" s="37"/>
      <c r="F128" s="210" t="s">
        <v>176</v>
      </c>
      <c r="G128" s="37"/>
      <c r="H128" s="37"/>
      <c r="I128" s="211"/>
      <c r="J128" s="37"/>
      <c r="K128" s="37"/>
      <c r="L128" s="41"/>
      <c r="M128" s="212"/>
      <c r="N128" s="213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161</v>
      </c>
      <c r="AU128" s="14" t="s">
        <v>79</v>
      </c>
    </row>
    <row r="129" s="2" customFormat="1" ht="33" customHeight="1">
      <c r="A129" s="35"/>
      <c r="B129" s="36"/>
      <c r="C129" s="196" t="s">
        <v>177</v>
      </c>
      <c r="D129" s="196" t="s">
        <v>153</v>
      </c>
      <c r="E129" s="197" t="s">
        <v>178</v>
      </c>
      <c r="F129" s="198" t="s">
        <v>179</v>
      </c>
      <c r="G129" s="199" t="s">
        <v>170</v>
      </c>
      <c r="H129" s="200">
        <v>2785</v>
      </c>
      <c r="I129" s="201"/>
      <c r="J129" s="202">
        <f>ROUND(I129*H129,2)</f>
        <v>0</v>
      </c>
      <c r="K129" s="198" t="s">
        <v>157</v>
      </c>
      <c r="L129" s="41"/>
      <c r="M129" s="203" t="s">
        <v>1</v>
      </c>
      <c r="N129" s="204" t="s">
        <v>44</v>
      </c>
      <c r="O129" s="88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7" t="s">
        <v>158</v>
      </c>
      <c r="AT129" s="207" t="s">
        <v>153</v>
      </c>
      <c r="AU129" s="207" t="s">
        <v>79</v>
      </c>
      <c r="AY129" s="14" t="s">
        <v>159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4" t="s">
        <v>86</v>
      </c>
      <c r="BK129" s="208">
        <f>ROUND(I129*H129,2)</f>
        <v>0</v>
      </c>
      <c r="BL129" s="14" t="s">
        <v>158</v>
      </c>
      <c r="BM129" s="207" t="s">
        <v>180</v>
      </c>
    </row>
    <row r="130" s="2" customFormat="1">
      <c r="A130" s="35"/>
      <c r="B130" s="36"/>
      <c r="C130" s="37"/>
      <c r="D130" s="209" t="s">
        <v>161</v>
      </c>
      <c r="E130" s="37"/>
      <c r="F130" s="210" t="s">
        <v>181</v>
      </c>
      <c r="G130" s="37"/>
      <c r="H130" s="37"/>
      <c r="I130" s="211"/>
      <c r="J130" s="37"/>
      <c r="K130" s="37"/>
      <c r="L130" s="41"/>
      <c r="M130" s="212"/>
      <c r="N130" s="213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161</v>
      </c>
      <c r="AU130" s="14" t="s">
        <v>79</v>
      </c>
    </row>
    <row r="131" s="2" customFormat="1">
      <c r="A131" s="35"/>
      <c r="B131" s="36"/>
      <c r="C131" s="196" t="s">
        <v>182</v>
      </c>
      <c r="D131" s="196" t="s">
        <v>153</v>
      </c>
      <c r="E131" s="197" t="s">
        <v>183</v>
      </c>
      <c r="F131" s="198" t="s">
        <v>184</v>
      </c>
      <c r="G131" s="199" t="s">
        <v>185</v>
      </c>
      <c r="H131" s="200">
        <v>3239</v>
      </c>
      <c r="I131" s="201"/>
      <c r="J131" s="202">
        <f>ROUND(I131*H131,2)</f>
        <v>0</v>
      </c>
      <c r="K131" s="198" t="s">
        <v>157</v>
      </c>
      <c r="L131" s="41"/>
      <c r="M131" s="203" t="s">
        <v>1</v>
      </c>
      <c r="N131" s="204" t="s">
        <v>44</v>
      </c>
      <c r="O131" s="88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7" t="s">
        <v>158</v>
      </c>
      <c r="AT131" s="207" t="s">
        <v>153</v>
      </c>
      <c r="AU131" s="207" t="s">
        <v>79</v>
      </c>
      <c r="AY131" s="14" t="s">
        <v>159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4" t="s">
        <v>86</v>
      </c>
      <c r="BK131" s="208">
        <f>ROUND(I131*H131,2)</f>
        <v>0</v>
      </c>
      <c r="BL131" s="14" t="s">
        <v>158</v>
      </c>
      <c r="BM131" s="207" t="s">
        <v>186</v>
      </c>
    </row>
    <row r="132" s="2" customFormat="1">
      <c r="A132" s="35"/>
      <c r="B132" s="36"/>
      <c r="C132" s="37"/>
      <c r="D132" s="209" t="s">
        <v>161</v>
      </c>
      <c r="E132" s="37"/>
      <c r="F132" s="210" t="s">
        <v>187</v>
      </c>
      <c r="G132" s="37"/>
      <c r="H132" s="37"/>
      <c r="I132" s="211"/>
      <c r="J132" s="37"/>
      <c r="K132" s="37"/>
      <c r="L132" s="41"/>
      <c r="M132" s="212"/>
      <c r="N132" s="213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161</v>
      </c>
      <c r="AU132" s="14" t="s">
        <v>79</v>
      </c>
    </row>
    <row r="133" s="2" customFormat="1">
      <c r="A133" s="35"/>
      <c r="B133" s="36"/>
      <c r="C133" s="196" t="s">
        <v>188</v>
      </c>
      <c r="D133" s="196" t="s">
        <v>153</v>
      </c>
      <c r="E133" s="197" t="s">
        <v>189</v>
      </c>
      <c r="F133" s="198" t="s">
        <v>190</v>
      </c>
      <c r="G133" s="199" t="s">
        <v>191</v>
      </c>
      <c r="H133" s="200">
        <v>80</v>
      </c>
      <c r="I133" s="201"/>
      <c r="J133" s="202">
        <f>ROUND(I133*H133,2)</f>
        <v>0</v>
      </c>
      <c r="K133" s="198" t="s">
        <v>157</v>
      </c>
      <c r="L133" s="41"/>
      <c r="M133" s="203" t="s">
        <v>1</v>
      </c>
      <c r="N133" s="204" t="s">
        <v>44</v>
      </c>
      <c r="O133" s="88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7" t="s">
        <v>158</v>
      </c>
      <c r="AT133" s="207" t="s">
        <v>153</v>
      </c>
      <c r="AU133" s="207" t="s">
        <v>79</v>
      </c>
      <c r="AY133" s="14" t="s">
        <v>159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4" t="s">
        <v>86</v>
      </c>
      <c r="BK133" s="208">
        <f>ROUND(I133*H133,2)</f>
        <v>0</v>
      </c>
      <c r="BL133" s="14" t="s">
        <v>158</v>
      </c>
      <c r="BM133" s="207" t="s">
        <v>192</v>
      </c>
    </row>
    <row r="134" s="2" customFormat="1">
      <c r="A134" s="35"/>
      <c r="B134" s="36"/>
      <c r="C134" s="37"/>
      <c r="D134" s="209" t="s">
        <v>161</v>
      </c>
      <c r="E134" s="37"/>
      <c r="F134" s="210" t="s">
        <v>193</v>
      </c>
      <c r="G134" s="37"/>
      <c r="H134" s="37"/>
      <c r="I134" s="211"/>
      <c r="J134" s="37"/>
      <c r="K134" s="37"/>
      <c r="L134" s="41"/>
      <c r="M134" s="212"/>
      <c r="N134" s="213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161</v>
      </c>
      <c r="AU134" s="14" t="s">
        <v>79</v>
      </c>
    </row>
    <row r="135" s="2" customFormat="1" ht="33" customHeight="1">
      <c r="A135" s="35"/>
      <c r="B135" s="36"/>
      <c r="C135" s="196" t="s">
        <v>194</v>
      </c>
      <c r="D135" s="196" t="s">
        <v>153</v>
      </c>
      <c r="E135" s="197" t="s">
        <v>195</v>
      </c>
      <c r="F135" s="198" t="s">
        <v>196</v>
      </c>
      <c r="G135" s="199" t="s">
        <v>191</v>
      </c>
      <c r="H135" s="200">
        <v>10</v>
      </c>
      <c r="I135" s="201"/>
      <c r="J135" s="202">
        <f>ROUND(I135*H135,2)</f>
        <v>0</v>
      </c>
      <c r="K135" s="198" t="s">
        <v>157</v>
      </c>
      <c r="L135" s="41"/>
      <c r="M135" s="203" t="s">
        <v>1</v>
      </c>
      <c r="N135" s="204" t="s">
        <v>44</v>
      </c>
      <c r="O135" s="88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7" t="s">
        <v>158</v>
      </c>
      <c r="AT135" s="207" t="s">
        <v>153</v>
      </c>
      <c r="AU135" s="207" t="s">
        <v>79</v>
      </c>
      <c r="AY135" s="14" t="s">
        <v>159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4" t="s">
        <v>86</v>
      </c>
      <c r="BK135" s="208">
        <f>ROUND(I135*H135,2)</f>
        <v>0</v>
      </c>
      <c r="BL135" s="14" t="s">
        <v>158</v>
      </c>
      <c r="BM135" s="207" t="s">
        <v>197</v>
      </c>
    </row>
    <row r="136" s="2" customFormat="1">
      <c r="A136" s="35"/>
      <c r="B136" s="36"/>
      <c r="C136" s="37"/>
      <c r="D136" s="209" t="s">
        <v>161</v>
      </c>
      <c r="E136" s="37"/>
      <c r="F136" s="210" t="s">
        <v>198</v>
      </c>
      <c r="G136" s="37"/>
      <c r="H136" s="37"/>
      <c r="I136" s="211"/>
      <c r="J136" s="37"/>
      <c r="K136" s="37"/>
      <c r="L136" s="41"/>
      <c r="M136" s="212"/>
      <c r="N136" s="213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161</v>
      </c>
      <c r="AU136" s="14" t="s">
        <v>79</v>
      </c>
    </row>
    <row r="137" s="2" customFormat="1">
      <c r="A137" s="35"/>
      <c r="B137" s="36"/>
      <c r="C137" s="37"/>
      <c r="D137" s="209" t="s">
        <v>199</v>
      </c>
      <c r="E137" s="37"/>
      <c r="F137" s="214" t="s">
        <v>200</v>
      </c>
      <c r="G137" s="37"/>
      <c r="H137" s="37"/>
      <c r="I137" s="211"/>
      <c r="J137" s="37"/>
      <c r="K137" s="37"/>
      <c r="L137" s="41"/>
      <c r="M137" s="212"/>
      <c r="N137" s="213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199</v>
      </c>
      <c r="AU137" s="14" t="s">
        <v>79</v>
      </c>
    </row>
    <row r="138" s="2" customFormat="1" ht="44.25" customHeight="1">
      <c r="A138" s="35"/>
      <c r="B138" s="36"/>
      <c r="C138" s="196" t="s">
        <v>201</v>
      </c>
      <c r="D138" s="196" t="s">
        <v>153</v>
      </c>
      <c r="E138" s="197" t="s">
        <v>202</v>
      </c>
      <c r="F138" s="198" t="s">
        <v>203</v>
      </c>
      <c r="G138" s="199" t="s">
        <v>170</v>
      </c>
      <c r="H138" s="200">
        <v>8220</v>
      </c>
      <c r="I138" s="201"/>
      <c r="J138" s="202">
        <f>ROUND(I138*H138,2)</f>
        <v>0</v>
      </c>
      <c r="K138" s="198" t="s">
        <v>157</v>
      </c>
      <c r="L138" s="41"/>
      <c r="M138" s="203" t="s">
        <v>1</v>
      </c>
      <c r="N138" s="204" t="s">
        <v>44</v>
      </c>
      <c r="O138" s="88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7" t="s">
        <v>158</v>
      </c>
      <c r="AT138" s="207" t="s">
        <v>153</v>
      </c>
      <c r="AU138" s="207" t="s">
        <v>79</v>
      </c>
      <c r="AY138" s="14" t="s">
        <v>159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4" t="s">
        <v>86</v>
      </c>
      <c r="BK138" s="208">
        <f>ROUND(I138*H138,2)</f>
        <v>0</v>
      </c>
      <c r="BL138" s="14" t="s">
        <v>158</v>
      </c>
      <c r="BM138" s="207" t="s">
        <v>204</v>
      </c>
    </row>
    <row r="139" s="2" customFormat="1">
      <c r="A139" s="35"/>
      <c r="B139" s="36"/>
      <c r="C139" s="37"/>
      <c r="D139" s="209" t="s">
        <v>161</v>
      </c>
      <c r="E139" s="37"/>
      <c r="F139" s="210" t="s">
        <v>205</v>
      </c>
      <c r="G139" s="37"/>
      <c r="H139" s="37"/>
      <c r="I139" s="211"/>
      <c r="J139" s="37"/>
      <c r="K139" s="37"/>
      <c r="L139" s="41"/>
      <c r="M139" s="212"/>
      <c r="N139" s="213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161</v>
      </c>
      <c r="AU139" s="14" t="s">
        <v>79</v>
      </c>
    </row>
    <row r="140" s="2" customFormat="1">
      <c r="A140" s="35"/>
      <c r="B140" s="36"/>
      <c r="C140" s="196" t="s">
        <v>206</v>
      </c>
      <c r="D140" s="196" t="s">
        <v>153</v>
      </c>
      <c r="E140" s="197" t="s">
        <v>207</v>
      </c>
      <c r="F140" s="198" t="s">
        <v>208</v>
      </c>
      <c r="G140" s="199" t="s">
        <v>191</v>
      </c>
      <c r="H140" s="200">
        <v>32</v>
      </c>
      <c r="I140" s="201"/>
      <c r="J140" s="202">
        <f>ROUND(I140*H140,2)</f>
        <v>0</v>
      </c>
      <c r="K140" s="198" t="s">
        <v>157</v>
      </c>
      <c r="L140" s="41"/>
      <c r="M140" s="203" t="s">
        <v>1</v>
      </c>
      <c r="N140" s="204" t="s">
        <v>44</v>
      </c>
      <c r="O140" s="88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7" t="s">
        <v>158</v>
      </c>
      <c r="AT140" s="207" t="s">
        <v>153</v>
      </c>
      <c r="AU140" s="207" t="s">
        <v>79</v>
      </c>
      <c r="AY140" s="14" t="s">
        <v>159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4" t="s">
        <v>86</v>
      </c>
      <c r="BK140" s="208">
        <f>ROUND(I140*H140,2)</f>
        <v>0</v>
      </c>
      <c r="BL140" s="14" t="s">
        <v>158</v>
      </c>
      <c r="BM140" s="207" t="s">
        <v>209</v>
      </c>
    </row>
    <row r="141" s="2" customFormat="1">
      <c r="A141" s="35"/>
      <c r="B141" s="36"/>
      <c r="C141" s="37"/>
      <c r="D141" s="209" t="s">
        <v>161</v>
      </c>
      <c r="E141" s="37"/>
      <c r="F141" s="210" t="s">
        <v>210</v>
      </c>
      <c r="G141" s="37"/>
      <c r="H141" s="37"/>
      <c r="I141" s="211"/>
      <c r="J141" s="37"/>
      <c r="K141" s="37"/>
      <c r="L141" s="41"/>
      <c r="M141" s="212"/>
      <c r="N141" s="213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161</v>
      </c>
      <c r="AU141" s="14" t="s">
        <v>79</v>
      </c>
    </row>
    <row r="142" s="2" customFormat="1">
      <c r="A142" s="35"/>
      <c r="B142" s="36"/>
      <c r="C142" s="196" t="s">
        <v>211</v>
      </c>
      <c r="D142" s="196" t="s">
        <v>153</v>
      </c>
      <c r="E142" s="197" t="s">
        <v>212</v>
      </c>
      <c r="F142" s="198" t="s">
        <v>213</v>
      </c>
      <c r="G142" s="199" t="s">
        <v>214</v>
      </c>
      <c r="H142" s="200">
        <v>147</v>
      </c>
      <c r="I142" s="201"/>
      <c r="J142" s="202">
        <f>ROUND(I142*H142,2)</f>
        <v>0</v>
      </c>
      <c r="K142" s="198" t="s">
        <v>157</v>
      </c>
      <c r="L142" s="41"/>
      <c r="M142" s="203" t="s">
        <v>1</v>
      </c>
      <c r="N142" s="204" t="s">
        <v>44</v>
      </c>
      <c r="O142" s="88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7" t="s">
        <v>158</v>
      </c>
      <c r="AT142" s="207" t="s">
        <v>153</v>
      </c>
      <c r="AU142" s="207" t="s">
        <v>79</v>
      </c>
      <c r="AY142" s="14" t="s">
        <v>159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4" t="s">
        <v>86</v>
      </c>
      <c r="BK142" s="208">
        <f>ROUND(I142*H142,2)</f>
        <v>0</v>
      </c>
      <c r="BL142" s="14" t="s">
        <v>158</v>
      </c>
      <c r="BM142" s="207" t="s">
        <v>215</v>
      </c>
    </row>
    <row r="143" s="2" customFormat="1">
      <c r="A143" s="35"/>
      <c r="B143" s="36"/>
      <c r="C143" s="37"/>
      <c r="D143" s="209" t="s">
        <v>161</v>
      </c>
      <c r="E143" s="37"/>
      <c r="F143" s="210" t="s">
        <v>216</v>
      </c>
      <c r="G143" s="37"/>
      <c r="H143" s="37"/>
      <c r="I143" s="211"/>
      <c r="J143" s="37"/>
      <c r="K143" s="37"/>
      <c r="L143" s="41"/>
      <c r="M143" s="212"/>
      <c r="N143" s="213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161</v>
      </c>
      <c r="AU143" s="14" t="s">
        <v>79</v>
      </c>
    </row>
    <row r="144" s="2" customFormat="1">
      <c r="A144" s="35"/>
      <c r="B144" s="36"/>
      <c r="C144" s="37"/>
      <c r="D144" s="209" t="s">
        <v>199</v>
      </c>
      <c r="E144" s="37"/>
      <c r="F144" s="214" t="s">
        <v>217</v>
      </c>
      <c r="G144" s="37"/>
      <c r="H144" s="37"/>
      <c r="I144" s="211"/>
      <c r="J144" s="37"/>
      <c r="K144" s="37"/>
      <c r="L144" s="41"/>
      <c r="M144" s="212"/>
      <c r="N144" s="213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199</v>
      </c>
      <c r="AU144" s="14" t="s">
        <v>79</v>
      </c>
    </row>
    <row r="145" s="2" customFormat="1">
      <c r="A145" s="35"/>
      <c r="B145" s="36"/>
      <c r="C145" s="196" t="s">
        <v>218</v>
      </c>
      <c r="D145" s="196" t="s">
        <v>153</v>
      </c>
      <c r="E145" s="197" t="s">
        <v>219</v>
      </c>
      <c r="F145" s="198" t="s">
        <v>220</v>
      </c>
      <c r="G145" s="199" t="s">
        <v>214</v>
      </c>
      <c r="H145" s="200">
        <v>147</v>
      </c>
      <c r="I145" s="201"/>
      <c r="J145" s="202">
        <f>ROUND(I145*H145,2)</f>
        <v>0</v>
      </c>
      <c r="K145" s="198" t="s">
        <v>157</v>
      </c>
      <c r="L145" s="41"/>
      <c r="M145" s="203" t="s">
        <v>1</v>
      </c>
      <c r="N145" s="204" t="s">
        <v>44</v>
      </c>
      <c r="O145" s="88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7" t="s">
        <v>221</v>
      </c>
      <c r="AT145" s="207" t="s">
        <v>153</v>
      </c>
      <c r="AU145" s="207" t="s">
        <v>79</v>
      </c>
      <c r="AY145" s="14" t="s">
        <v>159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4" t="s">
        <v>86</v>
      </c>
      <c r="BK145" s="208">
        <f>ROUND(I145*H145,2)</f>
        <v>0</v>
      </c>
      <c r="BL145" s="14" t="s">
        <v>221</v>
      </c>
      <c r="BM145" s="207" t="s">
        <v>222</v>
      </c>
    </row>
    <row r="146" s="2" customFormat="1">
      <c r="A146" s="35"/>
      <c r="B146" s="36"/>
      <c r="C146" s="37"/>
      <c r="D146" s="209" t="s">
        <v>161</v>
      </c>
      <c r="E146" s="37"/>
      <c r="F146" s="210" t="s">
        <v>223</v>
      </c>
      <c r="G146" s="37"/>
      <c r="H146" s="37"/>
      <c r="I146" s="211"/>
      <c r="J146" s="37"/>
      <c r="K146" s="37"/>
      <c r="L146" s="41"/>
      <c r="M146" s="212"/>
      <c r="N146" s="213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161</v>
      </c>
      <c r="AU146" s="14" t="s">
        <v>79</v>
      </c>
    </row>
    <row r="147" s="2" customFormat="1">
      <c r="A147" s="35"/>
      <c r="B147" s="36"/>
      <c r="C147" s="215" t="s">
        <v>224</v>
      </c>
      <c r="D147" s="215" t="s">
        <v>225</v>
      </c>
      <c r="E147" s="216" t="s">
        <v>226</v>
      </c>
      <c r="F147" s="217" t="s">
        <v>227</v>
      </c>
      <c r="G147" s="218" t="s">
        <v>156</v>
      </c>
      <c r="H147" s="219">
        <v>24500</v>
      </c>
      <c r="I147" s="220"/>
      <c r="J147" s="221">
        <f>ROUND(I147*H147,2)</f>
        <v>0</v>
      </c>
      <c r="K147" s="217" t="s">
        <v>157</v>
      </c>
      <c r="L147" s="222"/>
      <c r="M147" s="223" t="s">
        <v>1</v>
      </c>
      <c r="N147" s="224" t="s">
        <v>44</v>
      </c>
      <c r="O147" s="88"/>
      <c r="P147" s="205">
        <f>O147*H147</f>
        <v>0</v>
      </c>
      <c r="Q147" s="205">
        <v>0.00123</v>
      </c>
      <c r="R147" s="205">
        <f>Q147*H147</f>
        <v>30.134999999999998</v>
      </c>
      <c r="S147" s="205">
        <v>0</v>
      </c>
      <c r="T147" s="20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7" t="s">
        <v>221</v>
      </c>
      <c r="AT147" s="207" t="s">
        <v>225</v>
      </c>
      <c r="AU147" s="207" t="s">
        <v>79</v>
      </c>
      <c r="AY147" s="14" t="s">
        <v>159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4" t="s">
        <v>86</v>
      </c>
      <c r="BK147" s="208">
        <f>ROUND(I147*H147,2)</f>
        <v>0</v>
      </c>
      <c r="BL147" s="14" t="s">
        <v>221</v>
      </c>
      <c r="BM147" s="207" t="s">
        <v>228</v>
      </c>
    </row>
    <row r="148" s="2" customFormat="1">
      <c r="A148" s="35"/>
      <c r="B148" s="36"/>
      <c r="C148" s="37"/>
      <c r="D148" s="209" t="s">
        <v>161</v>
      </c>
      <c r="E148" s="37"/>
      <c r="F148" s="210" t="s">
        <v>227</v>
      </c>
      <c r="G148" s="37"/>
      <c r="H148" s="37"/>
      <c r="I148" s="211"/>
      <c r="J148" s="37"/>
      <c r="K148" s="37"/>
      <c r="L148" s="41"/>
      <c r="M148" s="212"/>
      <c r="N148" s="213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161</v>
      </c>
      <c r="AU148" s="14" t="s">
        <v>79</v>
      </c>
    </row>
    <row r="149" s="2" customFormat="1" ht="21.75" customHeight="1">
      <c r="A149" s="35"/>
      <c r="B149" s="36"/>
      <c r="C149" s="215" t="s">
        <v>229</v>
      </c>
      <c r="D149" s="215" t="s">
        <v>225</v>
      </c>
      <c r="E149" s="216" t="s">
        <v>230</v>
      </c>
      <c r="F149" s="217" t="s">
        <v>231</v>
      </c>
      <c r="G149" s="218" t="s">
        <v>156</v>
      </c>
      <c r="H149" s="219">
        <v>12250</v>
      </c>
      <c r="I149" s="220"/>
      <c r="J149" s="221">
        <f>ROUND(I149*H149,2)</f>
        <v>0</v>
      </c>
      <c r="K149" s="217" t="s">
        <v>157</v>
      </c>
      <c r="L149" s="222"/>
      <c r="M149" s="223" t="s">
        <v>1</v>
      </c>
      <c r="N149" s="224" t="s">
        <v>44</v>
      </c>
      <c r="O149" s="88"/>
      <c r="P149" s="205">
        <f>O149*H149</f>
        <v>0</v>
      </c>
      <c r="Q149" s="205">
        <v>0.00018000000000000001</v>
      </c>
      <c r="R149" s="205">
        <f>Q149*H149</f>
        <v>2.2050000000000001</v>
      </c>
      <c r="S149" s="205">
        <v>0</v>
      </c>
      <c r="T149" s="20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7" t="s">
        <v>221</v>
      </c>
      <c r="AT149" s="207" t="s">
        <v>225</v>
      </c>
      <c r="AU149" s="207" t="s">
        <v>79</v>
      </c>
      <c r="AY149" s="14" t="s">
        <v>159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4" t="s">
        <v>86</v>
      </c>
      <c r="BK149" s="208">
        <f>ROUND(I149*H149,2)</f>
        <v>0</v>
      </c>
      <c r="BL149" s="14" t="s">
        <v>221</v>
      </c>
      <c r="BM149" s="207" t="s">
        <v>232</v>
      </c>
    </row>
    <row r="150" s="2" customFormat="1">
      <c r="A150" s="35"/>
      <c r="B150" s="36"/>
      <c r="C150" s="37"/>
      <c r="D150" s="209" t="s">
        <v>161</v>
      </c>
      <c r="E150" s="37"/>
      <c r="F150" s="210" t="s">
        <v>231</v>
      </c>
      <c r="G150" s="37"/>
      <c r="H150" s="37"/>
      <c r="I150" s="211"/>
      <c r="J150" s="37"/>
      <c r="K150" s="37"/>
      <c r="L150" s="41"/>
      <c r="M150" s="212"/>
      <c r="N150" s="213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161</v>
      </c>
      <c r="AU150" s="14" t="s">
        <v>79</v>
      </c>
    </row>
    <row r="151" s="2" customFormat="1" ht="33" customHeight="1">
      <c r="A151" s="35"/>
      <c r="B151" s="36"/>
      <c r="C151" s="196" t="s">
        <v>8</v>
      </c>
      <c r="D151" s="196" t="s">
        <v>153</v>
      </c>
      <c r="E151" s="197" t="s">
        <v>233</v>
      </c>
      <c r="F151" s="198" t="s">
        <v>234</v>
      </c>
      <c r="G151" s="199" t="s">
        <v>170</v>
      </c>
      <c r="H151" s="200">
        <v>2.7000000000000002</v>
      </c>
      <c r="I151" s="201"/>
      <c r="J151" s="202">
        <f>ROUND(I151*H151,2)</f>
        <v>0</v>
      </c>
      <c r="K151" s="198" t="s">
        <v>157</v>
      </c>
      <c r="L151" s="41"/>
      <c r="M151" s="203" t="s">
        <v>1</v>
      </c>
      <c r="N151" s="204" t="s">
        <v>44</v>
      </c>
      <c r="O151" s="88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7" t="s">
        <v>158</v>
      </c>
      <c r="AT151" s="207" t="s">
        <v>153</v>
      </c>
      <c r="AU151" s="207" t="s">
        <v>79</v>
      </c>
      <c r="AY151" s="14" t="s">
        <v>159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4" t="s">
        <v>86</v>
      </c>
      <c r="BK151" s="208">
        <f>ROUND(I151*H151,2)</f>
        <v>0</v>
      </c>
      <c r="BL151" s="14" t="s">
        <v>158</v>
      </c>
      <c r="BM151" s="207" t="s">
        <v>235</v>
      </c>
    </row>
    <row r="152" s="2" customFormat="1">
      <c r="A152" s="35"/>
      <c r="B152" s="36"/>
      <c r="C152" s="37"/>
      <c r="D152" s="209" t="s">
        <v>161</v>
      </c>
      <c r="E152" s="37"/>
      <c r="F152" s="210" t="s">
        <v>236</v>
      </c>
      <c r="G152" s="37"/>
      <c r="H152" s="37"/>
      <c r="I152" s="211"/>
      <c r="J152" s="37"/>
      <c r="K152" s="37"/>
      <c r="L152" s="41"/>
      <c r="M152" s="212"/>
      <c r="N152" s="213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161</v>
      </c>
      <c r="AU152" s="14" t="s">
        <v>79</v>
      </c>
    </row>
    <row r="153" s="2" customFormat="1" ht="33" customHeight="1">
      <c r="A153" s="35"/>
      <c r="B153" s="36"/>
      <c r="C153" s="196" t="s">
        <v>237</v>
      </c>
      <c r="D153" s="196" t="s">
        <v>153</v>
      </c>
      <c r="E153" s="197" t="s">
        <v>238</v>
      </c>
      <c r="F153" s="198" t="s">
        <v>239</v>
      </c>
      <c r="G153" s="199" t="s">
        <v>170</v>
      </c>
      <c r="H153" s="200">
        <v>2.7000000000000002</v>
      </c>
      <c r="I153" s="201"/>
      <c r="J153" s="202">
        <f>ROUND(I153*H153,2)</f>
        <v>0</v>
      </c>
      <c r="K153" s="198" t="s">
        <v>157</v>
      </c>
      <c r="L153" s="41"/>
      <c r="M153" s="203" t="s">
        <v>1</v>
      </c>
      <c r="N153" s="204" t="s">
        <v>44</v>
      </c>
      <c r="O153" s="88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7" t="s">
        <v>158</v>
      </c>
      <c r="AT153" s="207" t="s">
        <v>153</v>
      </c>
      <c r="AU153" s="207" t="s">
        <v>79</v>
      </c>
      <c r="AY153" s="14" t="s">
        <v>159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4" t="s">
        <v>86</v>
      </c>
      <c r="BK153" s="208">
        <f>ROUND(I153*H153,2)</f>
        <v>0</v>
      </c>
      <c r="BL153" s="14" t="s">
        <v>158</v>
      </c>
      <c r="BM153" s="207" t="s">
        <v>240</v>
      </c>
    </row>
    <row r="154" s="2" customFormat="1">
      <c r="A154" s="35"/>
      <c r="B154" s="36"/>
      <c r="C154" s="37"/>
      <c r="D154" s="209" t="s">
        <v>161</v>
      </c>
      <c r="E154" s="37"/>
      <c r="F154" s="210" t="s">
        <v>241</v>
      </c>
      <c r="G154" s="37"/>
      <c r="H154" s="37"/>
      <c r="I154" s="211"/>
      <c r="J154" s="37"/>
      <c r="K154" s="37"/>
      <c r="L154" s="41"/>
      <c r="M154" s="225"/>
      <c r="N154" s="226"/>
      <c r="O154" s="227"/>
      <c r="P154" s="227"/>
      <c r="Q154" s="227"/>
      <c r="R154" s="227"/>
      <c r="S154" s="227"/>
      <c r="T154" s="228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161</v>
      </c>
      <c r="AU154" s="14" t="s">
        <v>79</v>
      </c>
    </row>
    <row r="155" s="2" customFormat="1" ht="6.96" customHeight="1">
      <c r="A155" s="35"/>
      <c r="B155" s="63"/>
      <c r="C155" s="64"/>
      <c r="D155" s="64"/>
      <c r="E155" s="64"/>
      <c r="F155" s="64"/>
      <c r="G155" s="64"/>
      <c r="H155" s="64"/>
      <c r="I155" s="64"/>
      <c r="J155" s="64"/>
      <c r="K155" s="64"/>
      <c r="L155" s="41"/>
      <c r="M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</row>
  </sheetData>
  <sheetProtection sheet="1" autoFilter="0" formatColumns="0" formatRows="0" objects="1" scenarios="1" spinCount="100000" saltValue="Cev/H/Q6f6Vtdv42/8HFeMUhzHUt8ep6dupVgSouRRFAnoIcTWNAIbdmoZcSspdlz8S13fiRngqYb4SE3ALXcg==" hashValue="bgbsmMYC2Ehod26KWUBMJ09aPn63RBki6P41F5AV8zlt7AB1IxC6oF3649XoWkTygzlM3lQZVtuTY0d+gYp+3w==" algorithmName="SHA-512" password="CC35"/>
  <autoFilter ref="C119:K15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88</v>
      </c>
    </row>
    <row r="4" hidden="1" s="1" customFormat="1" ht="24.96" customHeight="1">
      <c r="B4" s="17"/>
      <c r="D4" s="145" t="s">
        <v>130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Souvislá výměna kolejnic v obvodu Správy tratí Karlovy Vary pro rok 2021</v>
      </c>
      <c r="F7" s="147"/>
      <c r="G7" s="147"/>
      <c r="H7" s="147"/>
      <c r="L7" s="17"/>
    </row>
    <row r="8" hidden="1" s="1" customFormat="1" ht="12" customHeight="1">
      <c r="B8" s="17"/>
      <c r="D8" s="147" t="s">
        <v>131</v>
      </c>
      <c r="L8" s="17"/>
    </row>
    <row r="9" hidden="1" s="2" customFormat="1" ht="16.5" customHeight="1">
      <c r="A9" s="35"/>
      <c r="B9" s="41"/>
      <c r="C9" s="35"/>
      <c r="D9" s="35"/>
      <c r="E9" s="148" t="s">
        <v>132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133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242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4. 1. 2021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30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32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28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35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37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39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41</v>
      </c>
      <c r="G34" s="35"/>
      <c r="H34" s="35"/>
      <c r="I34" s="158" t="s">
        <v>40</v>
      </c>
      <c r="J34" s="158" t="s">
        <v>42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43</v>
      </c>
      <c r="E35" s="147" t="s">
        <v>44</v>
      </c>
      <c r="F35" s="160">
        <f>ROUND((SUM(BE120:BE128)),  2)</f>
        <v>0</v>
      </c>
      <c r="G35" s="35"/>
      <c r="H35" s="35"/>
      <c r="I35" s="161">
        <v>0.20999999999999999</v>
      </c>
      <c r="J35" s="160">
        <f>ROUND(((SUM(BE120:BE128))*I35),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45</v>
      </c>
      <c r="F36" s="160">
        <f>ROUND((SUM(BF120:BF128)),  2)</f>
        <v>0</v>
      </c>
      <c r="G36" s="35"/>
      <c r="H36" s="35"/>
      <c r="I36" s="161">
        <v>0.14999999999999999</v>
      </c>
      <c r="J36" s="160">
        <f>ROUND(((SUM(BF120:BF128))*I36),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ROUND((SUM(BG120:BG128)),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47</v>
      </c>
      <c r="F38" s="160">
        <f>ROUND((SUM(BH120:BH128)),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48</v>
      </c>
      <c r="F39" s="160">
        <f>ROUND((SUM(BI120:BI128)),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135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Souvislá výměna kolejnic v obvodu Správy tratí Karlovy Vary pro rok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131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132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133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A.1.2 - Materiál zajištěný objednatelem-NEOCEŇOVAT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ST Karlovy Vary</v>
      </c>
      <c r="G91" s="37"/>
      <c r="H91" s="37"/>
      <c r="I91" s="29" t="s">
        <v>22</v>
      </c>
      <c r="J91" s="76" t="str">
        <f>IF(J14="","",J14)</f>
        <v>4. 1. 2021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železnic,s.o.;OŘ ÚNL-ST K.Vary</v>
      </c>
      <c r="G93" s="37"/>
      <c r="H93" s="37"/>
      <c r="I93" s="29" t="s">
        <v>32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35</v>
      </c>
      <c r="J94" s="33" t="str">
        <f>E26</f>
        <v>Liprtová Pavlína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136</v>
      </c>
      <c r="D96" s="182"/>
      <c r="E96" s="182"/>
      <c r="F96" s="182"/>
      <c r="G96" s="182"/>
      <c r="H96" s="182"/>
      <c r="I96" s="182"/>
      <c r="J96" s="183" t="s">
        <v>137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138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139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140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80" t="str">
        <f>E7</f>
        <v>Souvislá výměna kolejnic v obvodu Správy tratí Karlovy Vary pro rok 2021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131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132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133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A.1.2 - Materiál zajištěný objednatelem-NEOCEŇOVAT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ST Karlovy Vary</v>
      </c>
      <c r="G114" s="37"/>
      <c r="H114" s="37"/>
      <c r="I114" s="29" t="s">
        <v>22</v>
      </c>
      <c r="J114" s="76" t="str">
        <f>IF(J14="","",J14)</f>
        <v>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železnic,s.o.;OŘ ÚNL-ST K.Vary</v>
      </c>
      <c r="G116" s="37"/>
      <c r="H116" s="37"/>
      <c r="I116" s="29" t="s">
        <v>32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30</v>
      </c>
      <c r="D117" s="37"/>
      <c r="E117" s="37"/>
      <c r="F117" s="24" t="str">
        <f>IF(E20="","",E20)</f>
        <v>Vyplň údaj</v>
      </c>
      <c r="G117" s="37"/>
      <c r="H117" s="37"/>
      <c r="I117" s="29" t="s">
        <v>35</v>
      </c>
      <c r="J117" s="33" t="str">
        <f>E26</f>
        <v>Liprtová Pavlína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141</v>
      </c>
      <c r="D119" s="188" t="s">
        <v>64</v>
      </c>
      <c r="E119" s="188" t="s">
        <v>60</v>
      </c>
      <c r="F119" s="188" t="s">
        <v>61</v>
      </c>
      <c r="G119" s="188" t="s">
        <v>142</v>
      </c>
      <c r="H119" s="188" t="s">
        <v>143</v>
      </c>
      <c r="I119" s="188" t="s">
        <v>144</v>
      </c>
      <c r="J119" s="188" t="s">
        <v>137</v>
      </c>
      <c r="K119" s="189" t="s">
        <v>145</v>
      </c>
      <c r="L119" s="190"/>
      <c r="M119" s="97" t="s">
        <v>1</v>
      </c>
      <c r="N119" s="98" t="s">
        <v>43</v>
      </c>
      <c r="O119" s="98" t="s">
        <v>146</v>
      </c>
      <c r="P119" s="98" t="s">
        <v>147</v>
      </c>
      <c r="Q119" s="98" t="s">
        <v>148</v>
      </c>
      <c r="R119" s="98" t="s">
        <v>149</v>
      </c>
      <c r="S119" s="98" t="s">
        <v>150</v>
      </c>
      <c r="T119" s="99" t="s">
        <v>151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152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SUM(P121:P128)</f>
        <v>0</v>
      </c>
      <c r="Q120" s="101"/>
      <c r="R120" s="193">
        <f>SUM(R121:R128)</f>
        <v>151.60566000000003</v>
      </c>
      <c r="S120" s="101"/>
      <c r="T120" s="194">
        <f>SUM(T121:T128)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78</v>
      </c>
      <c r="AU120" s="14" t="s">
        <v>139</v>
      </c>
      <c r="BK120" s="195">
        <f>SUM(BK121:BK128)</f>
        <v>0</v>
      </c>
    </row>
    <row r="121" s="2" customFormat="1" ht="21.75" customHeight="1">
      <c r="A121" s="35"/>
      <c r="B121" s="36"/>
      <c r="C121" s="215" t="s">
        <v>86</v>
      </c>
      <c r="D121" s="215" t="s">
        <v>225</v>
      </c>
      <c r="E121" s="216" t="s">
        <v>243</v>
      </c>
      <c r="F121" s="217" t="s">
        <v>244</v>
      </c>
      <c r="G121" s="218" t="s">
        <v>156</v>
      </c>
      <c r="H121" s="219">
        <v>40</v>
      </c>
      <c r="I121" s="220"/>
      <c r="J121" s="221">
        <f>ROUND(I121*H121,2)</f>
        <v>0</v>
      </c>
      <c r="K121" s="217" t="s">
        <v>157</v>
      </c>
      <c r="L121" s="222"/>
      <c r="M121" s="223" t="s">
        <v>1</v>
      </c>
      <c r="N121" s="224" t="s">
        <v>44</v>
      </c>
      <c r="O121" s="88"/>
      <c r="P121" s="205">
        <f>O121*H121</f>
        <v>0</v>
      </c>
      <c r="Q121" s="205">
        <v>3.70425</v>
      </c>
      <c r="R121" s="205">
        <f>Q121*H121</f>
        <v>148.17000000000002</v>
      </c>
      <c r="S121" s="205">
        <v>0</v>
      </c>
      <c r="T121" s="20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221</v>
      </c>
      <c r="AT121" s="207" t="s">
        <v>225</v>
      </c>
      <c r="AU121" s="207" t="s">
        <v>79</v>
      </c>
      <c r="AY121" s="14" t="s">
        <v>159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86</v>
      </c>
      <c r="BK121" s="208">
        <f>ROUND(I121*H121,2)</f>
        <v>0</v>
      </c>
      <c r="BL121" s="14" t="s">
        <v>221</v>
      </c>
      <c r="BM121" s="207" t="s">
        <v>245</v>
      </c>
    </row>
    <row r="122" s="2" customFormat="1">
      <c r="A122" s="35"/>
      <c r="B122" s="36"/>
      <c r="C122" s="37"/>
      <c r="D122" s="209" t="s">
        <v>161</v>
      </c>
      <c r="E122" s="37"/>
      <c r="F122" s="210" t="s">
        <v>244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161</v>
      </c>
      <c r="AU122" s="14" t="s">
        <v>79</v>
      </c>
    </row>
    <row r="123" s="2" customFormat="1" ht="16.5" customHeight="1">
      <c r="A123" s="35"/>
      <c r="B123" s="36"/>
      <c r="C123" s="215" t="s">
        <v>88</v>
      </c>
      <c r="D123" s="215" t="s">
        <v>225</v>
      </c>
      <c r="E123" s="216" t="s">
        <v>246</v>
      </c>
      <c r="F123" s="217" t="s">
        <v>247</v>
      </c>
      <c r="G123" s="218" t="s">
        <v>170</v>
      </c>
      <c r="H123" s="219">
        <v>34</v>
      </c>
      <c r="I123" s="220"/>
      <c r="J123" s="221">
        <f>ROUND(I123*H123,2)</f>
        <v>0</v>
      </c>
      <c r="K123" s="217" t="s">
        <v>157</v>
      </c>
      <c r="L123" s="222"/>
      <c r="M123" s="223" t="s">
        <v>1</v>
      </c>
      <c r="N123" s="224" t="s">
        <v>44</v>
      </c>
      <c r="O123" s="88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221</v>
      </c>
      <c r="AT123" s="207" t="s">
        <v>225</v>
      </c>
      <c r="AU123" s="207" t="s">
        <v>79</v>
      </c>
      <c r="AY123" s="14" t="s">
        <v>159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86</v>
      </c>
      <c r="BK123" s="208">
        <f>ROUND(I123*H123,2)</f>
        <v>0</v>
      </c>
      <c r="BL123" s="14" t="s">
        <v>221</v>
      </c>
      <c r="BM123" s="207" t="s">
        <v>248</v>
      </c>
    </row>
    <row r="124" s="2" customFormat="1">
      <c r="A124" s="35"/>
      <c r="B124" s="36"/>
      <c r="C124" s="37"/>
      <c r="D124" s="209" t="s">
        <v>161</v>
      </c>
      <c r="E124" s="37"/>
      <c r="F124" s="210" t="s">
        <v>247</v>
      </c>
      <c r="G124" s="37"/>
      <c r="H124" s="37"/>
      <c r="I124" s="211"/>
      <c r="J124" s="37"/>
      <c r="K124" s="37"/>
      <c r="L124" s="41"/>
      <c r="M124" s="212"/>
      <c r="N124" s="213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161</v>
      </c>
      <c r="AU124" s="14" t="s">
        <v>79</v>
      </c>
    </row>
    <row r="125" s="2" customFormat="1">
      <c r="A125" s="35"/>
      <c r="B125" s="36"/>
      <c r="C125" s="215" t="s">
        <v>167</v>
      </c>
      <c r="D125" s="215" t="s">
        <v>225</v>
      </c>
      <c r="E125" s="216" t="s">
        <v>226</v>
      </c>
      <c r="F125" s="217" t="s">
        <v>227</v>
      </c>
      <c r="G125" s="218" t="s">
        <v>156</v>
      </c>
      <c r="H125" s="219">
        <v>2478</v>
      </c>
      <c r="I125" s="220"/>
      <c r="J125" s="221">
        <f>ROUND(I125*H125,2)</f>
        <v>0</v>
      </c>
      <c r="K125" s="217" t="s">
        <v>157</v>
      </c>
      <c r="L125" s="222"/>
      <c r="M125" s="223" t="s">
        <v>1</v>
      </c>
      <c r="N125" s="224" t="s">
        <v>44</v>
      </c>
      <c r="O125" s="88"/>
      <c r="P125" s="205">
        <f>O125*H125</f>
        <v>0</v>
      </c>
      <c r="Q125" s="205">
        <v>0.00123</v>
      </c>
      <c r="R125" s="205">
        <f>Q125*H125</f>
        <v>3.0479400000000001</v>
      </c>
      <c r="S125" s="205">
        <v>0</v>
      </c>
      <c r="T125" s="20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7" t="s">
        <v>221</v>
      </c>
      <c r="AT125" s="207" t="s">
        <v>225</v>
      </c>
      <c r="AU125" s="207" t="s">
        <v>79</v>
      </c>
      <c r="AY125" s="14" t="s">
        <v>159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4" t="s">
        <v>86</v>
      </c>
      <c r="BK125" s="208">
        <f>ROUND(I125*H125,2)</f>
        <v>0</v>
      </c>
      <c r="BL125" s="14" t="s">
        <v>221</v>
      </c>
      <c r="BM125" s="207" t="s">
        <v>249</v>
      </c>
    </row>
    <row r="126" s="2" customFormat="1">
      <c r="A126" s="35"/>
      <c r="B126" s="36"/>
      <c r="C126" s="37"/>
      <c r="D126" s="209" t="s">
        <v>161</v>
      </c>
      <c r="E126" s="37"/>
      <c r="F126" s="210" t="s">
        <v>227</v>
      </c>
      <c r="G126" s="37"/>
      <c r="H126" s="37"/>
      <c r="I126" s="211"/>
      <c r="J126" s="37"/>
      <c r="K126" s="37"/>
      <c r="L126" s="41"/>
      <c r="M126" s="212"/>
      <c r="N126" s="213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161</v>
      </c>
      <c r="AU126" s="14" t="s">
        <v>79</v>
      </c>
    </row>
    <row r="127" s="2" customFormat="1" ht="21.75" customHeight="1">
      <c r="A127" s="35"/>
      <c r="B127" s="36"/>
      <c r="C127" s="215" t="s">
        <v>158</v>
      </c>
      <c r="D127" s="215" t="s">
        <v>225</v>
      </c>
      <c r="E127" s="216" t="s">
        <v>230</v>
      </c>
      <c r="F127" s="217" t="s">
        <v>231</v>
      </c>
      <c r="G127" s="218" t="s">
        <v>156</v>
      </c>
      <c r="H127" s="219">
        <v>2154</v>
      </c>
      <c r="I127" s="220"/>
      <c r="J127" s="221">
        <f>ROUND(I127*H127,2)</f>
        <v>0</v>
      </c>
      <c r="K127" s="217" t="s">
        <v>157</v>
      </c>
      <c r="L127" s="222"/>
      <c r="M127" s="223" t="s">
        <v>1</v>
      </c>
      <c r="N127" s="224" t="s">
        <v>44</v>
      </c>
      <c r="O127" s="88"/>
      <c r="P127" s="205">
        <f>O127*H127</f>
        <v>0</v>
      </c>
      <c r="Q127" s="205">
        <v>0.00018000000000000001</v>
      </c>
      <c r="R127" s="205">
        <f>Q127*H127</f>
        <v>0.38772000000000001</v>
      </c>
      <c r="S127" s="205">
        <v>0</v>
      </c>
      <c r="T127" s="20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7" t="s">
        <v>221</v>
      </c>
      <c r="AT127" s="207" t="s">
        <v>225</v>
      </c>
      <c r="AU127" s="207" t="s">
        <v>79</v>
      </c>
      <c r="AY127" s="14" t="s">
        <v>159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4" t="s">
        <v>86</v>
      </c>
      <c r="BK127" s="208">
        <f>ROUND(I127*H127,2)</f>
        <v>0</v>
      </c>
      <c r="BL127" s="14" t="s">
        <v>221</v>
      </c>
      <c r="BM127" s="207" t="s">
        <v>250</v>
      </c>
    </row>
    <row r="128" s="2" customFormat="1">
      <c r="A128" s="35"/>
      <c r="B128" s="36"/>
      <c r="C128" s="37"/>
      <c r="D128" s="209" t="s">
        <v>161</v>
      </c>
      <c r="E128" s="37"/>
      <c r="F128" s="210" t="s">
        <v>231</v>
      </c>
      <c r="G128" s="37"/>
      <c r="H128" s="37"/>
      <c r="I128" s="211"/>
      <c r="J128" s="37"/>
      <c r="K128" s="37"/>
      <c r="L128" s="41"/>
      <c r="M128" s="225"/>
      <c r="N128" s="226"/>
      <c r="O128" s="227"/>
      <c r="P128" s="227"/>
      <c r="Q128" s="227"/>
      <c r="R128" s="227"/>
      <c r="S128" s="227"/>
      <c r="T128" s="228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161</v>
      </c>
      <c r="AU128" s="14" t="s">
        <v>79</v>
      </c>
    </row>
    <row r="129" s="2" customFormat="1" ht="6.96" customHeight="1">
      <c r="A129" s="35"/>
      <c r="B129" s="63"/>
      <c r="C129" s="64"/>
      <c r="D129" s="64"/>
      <c r="E129" s="64"/>
      <c r="F129" s="64"/>
      <c r="G129" s="64"/>
      <c r="H129" s="64"/>
      <c r="I129" s="64"/>
      <c r="J129" s="64"/>
      <c r="K129" s="64"/>
      <c r="L129" s="41"/>
      <c r="M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</sheetData>
  <sheetProtection sheet="1" autoFilter="0" formatColumns="0" formatRows="0" objects="1" scenarios="1" spinCount="100000" saltValue="Fm8zT9t0LsWxH+KWGdsrJ1PiC4yygJE5ZqcfLzkc578NtyHSGhLSxFxHFz4hpWqyrwJvkPXUPLLqkgogNWSx2g==" hashValue="MMl1wc6VcviqG3Mx79WGo1onzzaezjIPZBqs9YJsmf4DpQHfNshmtbPHrLASzOoME9RF6pAvEBmbHT8ihxxoTg==" algorithmName="SHA-512" password="CC35"/>
  <autoFilter ref="C119:K1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99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88</v>
      </c>
    </row>
    <row r="4" hidden="1" s="1" customFormat="1" ht="24.96" customHeight="1">
      <c r="B4" s="17"/>
      <c r="D4" s="145" t="s">
        <v>130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Souvislá výměna kolejnic v obvodu Správy tratí Karlovy Vary pro rok 2021</v>
      </c>
      <c r="F7" s="147"/>
      <c r="G7" s="147"/>
      <c r="H7" s="147"/>
      <c r="L7" s="17"/>
    </row>
    <row r="8" hidden="1" s="1" customFormat="1" ht="12" customHeight="1">
      <c r="B8" s="17"/>
      <c r="D8" s="147" t="s">
        <v>131</v>
      </c>
      <c r="L8" s="17"/>
    </row>
    <row r="9" hidden="1" s="2" customFormat="1" ht="16.5" customHeight="1">
      <c r="A9" s="35"/>
      <c r="B9" s="41"/>
      <c r="C9" s="35"/>
      <c r="D9" s="35"/>
      <c r="E9" s="148" t="s">
        <v>132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133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251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4. 1. 2021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30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32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28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35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37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39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41</v>
      </c>
      <c r="G34" s="35"/>
      <c r="H34" s="35"/>
      <c r="I34" s="158" t="s">
        <v>40</v>
      </c>
      <c r="J34" s="158" t="s">
        <v>42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43</v>
      </c>
      <c r="E35" s="147" t="s">
        <v>44</v>
      </c>
      <c r="F35" s="160">
        <f>ROUND((SUM(BE120:BE128)),  2)</f>
        <v>0</v>
      </c>
      <c r="G35" s="35"/>
      <c r="H35" s="35"/>
      <c r="I35" s="161">
        <v>0.20999999999999999</v>
      </c>
      <c r="J35" s="160">
        <f>ROUND(((SUM(BE120:BE128))*I35),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45</v>
      </c>
      <c r="F36" s="160">
        <f>ROUND((SUM(BF120:BF128)),  2)</f>
        <v>0</v>
      </c>
      <c r="G36" s="35"/>
      <c r="H36" s="35"/>
      <c r="I36" s="161">
        <v>0.14999999999999999</v>
      </c>
      <c r="J36" s="160">
        <f>ROUND(((SUM(BF120:BF128))*I36),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ROUND((SUM(BG120:BG128)),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47</v>
      </c>
      <c r="F38" s="160">
        <f>ROUND((SUM(BH120:BH128)),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48</v>
      </c>
      <c r="F39" s="160">
        <f>ROUND((SUM(BI120:BI128)),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135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Souvislá výměna kolejnic v obvodu Správy tratí Karlovy Vary pro rok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131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132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133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A.1.3 - Práce SSZT a SEE(Sborník 2021)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ST Karlovy Vary</v>
      </c>
      <c r="G91" s="37"/>
      <c r="H91" s="37"/>
      <c r="I91" s="29" t="s">
        <v>22</v>
      </c>
      <c r="J91" s="76" t="str">
        <f>IF(J14="","",J14)</f>
        <v>4. 1. 2021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železnic,s.o.;OŘ ÚNL-ST K.Vary</v>
      </c>
      <c r="G93" s="37"/>
      <c r="H93" s="37"/>
      <c r="I93" s="29" t="s">
        <v>32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35</v>
      </c>
      <c r="J94" s="33" t="str">
        <f>E26</f>
        <v>Liprtová Pavlína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136</v>
      </c>
      <c r="D96" s="182"/>
      <c r="E96" s="182"/>
      <c r="F96" s="182"/>
      <c r="G96" s="182"/>
      <c r="H96" s="182"/>
      <c r="I96" s="182"/>
      <c r="J96" s="183" t="s">
        <v>137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138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139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140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80" t="str">
        <f>E7</f>
        <v>Souvislá výměna kolejnic v obvodu Správy tratí Karlovy Vary pro rok 2021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131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132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133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A.1.3 - Práce SSZT a SEE(Sborník 2021)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ST Karlovy Vary</v>
      </c>
      <c r="G114" s="37"/>
      <c r="H114" s="37"/>
      <c r="I114" s="29" t="s">
        <v>22</v>
      </c>
      <c r="J114" s="76" t="str">
        <f>IF(J14="","",J14)</f>
        <v>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železnic,s.o.;OŘ ÚNL-ST K.Vary</v>
      </c>
      <c r="G116" s="37"/>
      <c r="H116" s="37"/>
      <c r="I116" s="29" t="s">
        <v>32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30</v>
      </c>
      <c r="D117" s="37"/>
      <c r="E117" s="37"/>
      <c r="F117" s="24" t="str">
        <f>IF(E20="","",E20)</f>
        <v>Vyplň údaj</v>
      </c>
      <c r="G117" s="37"/>
      <c r="H117" s="37"/>
      <c r="I117" s="29" t="s">
        <v>35</v>
      </c>
      <c r="J117" s="33" t="str">
        <f>E26</f>
        <v>Liprtová Pavlína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141</v>
      </c>
      <c r="D119" s="188" t="s">
        <v>64</v>
      </c>
      <c r="E119" s="188" t="s">
        <v>60</v>
      </c>
      <c r="F119" s="188" t="s">
        <v>61</v>
      </c>
      <c r="G119" s="188" t="s">
        <v>142</v>
      </c>
      <c r="H119" s="188" t="s">
        <v>143</v>
      </c>
      <c r="I119" s="188" t="s">
        <v>144</v>
      </c>
      <c r="J119" s="188" t="s">
        <v>137</v>
      </c>
      <c r="K119" s="189" t="s">
        <v>145</v>
      </c>
      <c r="L119" s="190"/>
      <c r="M119" s="97" t="s">
        <v>1</v>
      </c>
      <c r="N119" s="98" t="s">
        <v>43</v>
      </c>
      <c r="O119" s="98" t="s">
        <v>146</v>
      </c>
      <c r="P119" s="98" t="s">
        <v>147</v>
      </c>
      <c r="Q119" s="98" t="s">
        <v>148</v>
      </c>
      <c r="R119" s="98" t="s">
        <v>149</v>
      </c>
      <c r="S119" s="98" t="s">
        <v>150</v>
      </c>
      <c r="T119" s="99" t="s">
        <v>151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152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SUM(P121:P128)</f>
        <v>0</v>
      </c>
      <c r="Q120" s="101"/>
      <c r="R120" s="193">
        <f>SUM(R121:R128)</f>
        <v>0</v>
      </c>
      <c r="S120" s="101"/>
      <c r="T120" s="194">
        <f>SUM(T121:T128)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78</v>
      </c>
      <c r="AU120" s="14" t="s">
        <v>139</v>
      </c>
      <c r="BK120" s="195">
        <f>SUM(BK121:BK128)</f>
        <v>0</v>
      </c>
    </row>
    <row r="121" s="2" customFormat="1" ht="16.5" customHeight="1">
      <c r="A121" s="35"/>
      <c r="B121" s="36"/>
      <c r="C121" s="196" t="s">
        <v>86</v>
      </c>
      <c r="D121" s="196" t="s">
        <v>153</v>
      </c>
      <c r="E121" s="197" t="s">
        <v>252</v>
      </c>
      <c r="F121" s="198" t="s">
        <v>253</v>
      </c>
      <c r="G121" s="199" t="s">
        <v>156</v>
      </c>
      <c r="H121" s="200">
        <v>5</v>
      </c>
      <c r="I121" s="201"/>
      <c r="J121" s="202">
        <f>ROUND(I121*H121,2)</f>
        <v>0</v>
      </c>
      <c r="K121" s="198" t="s">
        <v>157</v>
      </c>
      <c r="L121" s="41"/>
      <c r="M121" s="203" t="s">
        <v>1</v>
      </c>
      <c r="N121" s="204" t="s">
        <v>44</v>
      </c>
      <c r="O121" s="8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221</v>
      </c>
      <c r="AT121" s="207" t="s">
        <v>153</v>
      </c>
      <c r="AU121" s="207" t="s">
        <v>79</v>
      </c>
      <c r="AY121" s="14" t="s">
        <v>159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86</v>
      </c>
      <c r="BK121" s="208">
        <f>ROUND(I121*H121,2)</f>
        <v>0</v>
      </c>
      <c r="BL121" s="14" t="s">
        <v>221</v>
      </c>
      <c r="BM121" s="207" t="s">
        <v>254</v>
      </c>
    </row>
    <row r="122" s="2" customFormat="1">
      <c r="A122" s="35"/>
      <c r="B122" s="36"/>
      <c r="C122" s="37"/>
      <c r="D122" s="209" t="s">
        <v>161</v>
      </c>
      <c r="E122" s="37"/>
      <c r="F122" s="210" t="s">
        <v>255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161</v>
      </c>
      <c r="AU122" s="14" t="s">
        <v>79</v>
      </c>
    </row>
    <row r="123" s="2" customFormat="1" ht="16.5" customHeight="1">
      <c r="A123" s="35"/>
      <c r="B123" s="36"/>
      <c r="C123" s="196" t="s">
        <v>88</v>
      </c>
      <c r="D123" s="196" t="s">
        <v>153</v>
      </c>
      <c r="E123" s="197" t="s">
        <v>256</v>
      </c>
      <c r="F123" s="198" t="s">
        <v>257</v>
      </c>
      <c r="G123" s="199" t="s">
        <v>156</v>
      </c>
      <c r="H123" s="200">
        <v>5</v>
      </c>
      <c r="I123" s="201"/>
      <c r="J123" s="202">
        <f>ROUND(I123*H123,2)</f>
        <v>0</v>
      </c>
      <c r="K123" s="198" t="s">
        <v>157</v>
      </c>
      <c r="L123" s="41"/>
      <c r="M123" s="203" t="s">
        <v>1</v>
      </c>
      <c r="N123" s="204" t="s">
        <v>44</v>
      </c>
      <c r="O123" s="88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221</v>
      </c>
      <c r="AT123" s="207" t="s">
        <v>153</v>
      </c>
      <c r="AU123" s="207" t="s">
        <v>79</v>
      </c>
      <c r="AY123" s="14" t="s">
        <v>159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86</v>
      </c>
      <c r="BK123" s="208">
        <f>ROUND(I123*H123,2)</f>
        <v>0</v>
      </c>
      <c r="BL123" s="14" t="s">
        <v>221</v>
      </c>
      <c r="BM123" s="207" t="s">
        <v>258</v>
      </c>
    </row>
    <row r="124" s="2" customFormat="1">
      <c r="A124" s="35"/>
      <c r="B124" s="36"/>
      <c r="C124" s="37"/>
      <c r="D124" s="209" t="s">
        <v>161</v>
      </c>
      <c r="E124" s="37"/>
      <c r="F124" s="210" t="s">
        <v>257</v>
      </c>
      <c r="G124" s="37"/>
      <c r="H124" s="37"/>
      <c r="I124" s="211"/>
      <c r="J124" s="37"/>
      <c r="K124" s="37"/>
      <c r="L124" s="41"/>
      <c r="M124" s="212"/>
      <c r="N124" s="213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161</v>
      </c>
      <c r="AU124" s="14" t="s">
        <v>79</v>
      </c>
    </row>
    <row r="125" s="2" customFormat="1">
      <c r="A125" s="35"/>
      <c r="B125" s="36"/>
      <c r="C125" s="196" t="s">
        <v>167</v>
      </c>
      <c r="D125" s="196" t="s">
        <v>153</v>
      </c>
      <c r="E125" s="197" t="s">
        <v>259</v>
      </c>
      <c r="F125" s="198" t="s">
        <v>260</v>
      </c>
      <c r="G125" s="199" t="s">
        <v>156</v>
      </c>
      <c r="H125" s="200">
        <v>61</v>
      </c>
      <c r="I125" s="201"/>
      <c r="J125" s="202">
        <f>ROUND(I125*H125,2)</f>
        <v>0</v>
      </c>
      <c r="K125" s="198" t="s">
        <v>157</v>
      </c>
      <c r="L125" s="41"/>
      <c r="M125" s="203" t="s">
        <v>1</v>
      </c>
      <c r="N125" s="204" t="s">
        <v>44</v>
      </c>
      <c r="O125" s="88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7" t="s">
        <v>221</v>
      </c>
      <c r="AT125" s="207" t="s">
        <v>153</v>
      </c>
      <c r="AU125" s="207" t="s">
        <v>79</v>
      </c>
      <c r="AY125" s="14" t="s">
        <v>159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4" t="s">
        <v>86</v>
      </c>
      <c r="BK125" s="208">
        <f>ROUND(I125*H125,2)</f>
        <v>0</v>
      </c>
      <c r="BL125" s="14" t="s">
        <v>221</v>
      </c>
      <c r="BM125" s="207" t="s">
        <v>261</v>
      </c>
    </row>
    <row r="126" s="2" customFormat="1">
      <c r="A126" s="35"/>
      <c r="B126" s="36"/>
      <c r="C126" s="37"/>
      <c r="D126" s="209" t="s">
        <v>161</v>
      </c>
      <c r="E126" s="37"/>
      <c r="F126" s="210" t="s">
        <v>260</v>
      </c>
      <c r="G126" s="37"/>
      <c r="H126" s="37"/>
      <c r="I126" s="211"/>
      <c r="J126" s="37"/>
      <c r="K126" s="37"/>
      <c r="L126" s="41"/>
      <c r="M126" s="212"/>
      <c r="N126" s="213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161</v>
      </c>
      <c r="AU126" s="14" t="s">
        <v>79</v>
      </c>
    </row>
    <row r="127" s="2" customFormat="1">
      <c r="A127" s="35"/>
      <c r="B127" s="36"/>
      <c r="C127" s="196" t="s">
        <v>158</v>
      </c>
      <c r="D127" s="196" t="s">
        <v>153</v>
      </c>
      <c r="E127" s="197" t="s">
        <v>262</v>
      </c>
      <c r="F127" s="198" t="s">
        <v>263</v>
      </c>
      <c r="G127" s="199" t="s">
        <v>156</v>
      </c>
      <c r="H127" s="200">
        <v>61</v>
      </c>
      <c r="I127" s="201"/>
      <c r="J127" s="202">
        <f>ROUND(I127*H127,2)</f>
        <v>0</v>
      </c>
      <c r="K127" s="198" t="s">
        <v>157</v>
      </c>
      <c r="L127" s="41"/>
      <c r="M127" s="203" t="s">
        <v>1</v>
      </c>
      <c r="N127" s="204" t="s">
        <v>44</v>
      </c>
      <c r="O127" s="88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7" t="s">
        <v>221</v>
      </c>
      <c r="AT127" s="207" t="s">
        <v>153</v>
      </c>
      <c r="AU127" s="207" t="s">
        <v>79</v>
      </c>
      <c r="AY127" s="14" t="s">
        <v>159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4" t="s">
        <v>86</v>
      </c>
      <c r="BK127" s="208">
        <f>ROUND(I127*H127,2)</f>
        <v>0</v>
      </c>
      <c r="BL127" s="14" t="s">
        <v>221</v>
      </c>
      <c r="BM127" s="207" t="s">
        <v>264</v>
      </c>
    </row>
    <row r="128" s="2" customFormat="1">
      <c r="A128" s="35"/>
      <c r="B128" s="36"/>
      <c r="C128" s="37"/>
      <c r="D128" s="209" t="s">
        <v>161</v>
      </c>
      <c r="E128" s="37"/>
      <c r="F128" s="210" t="s">
        <v>265</v>
      </c>
      <c r="G128" s="37"/>
      <c r="H128" s="37"/>
      <c r="I128" s="211"/>
      <c r="J128" s="37"/>
      <c r="K128" s="37"/>
      <c r="L128" s="41"/>
      <c r="M128" s="225"/>
      <c r="N128" s="226"/>
      <c r="O128" s="227"/>
      <c r="P128" s="227"/>
      <c r="Q128" s="227"/>
      <c r="R128" s="227"/>
      <c r="S128" s="227"/>
      <c r="T128" s="228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161</v>
      </c>
      <c r="AU128" s="14" t="s">
        <v>79</v>
      </c>
    </row>
    <row r="129" s="2" customFormat="1" ht="6.96" customHeight="1">
      <c r="A129" s="35"/>
      <c r="B129" s="63"/>
      <c r="C129" s="64"/>
      <c r="D129" s="64"/>
      <c r="E129" s="64"/>
      <c r="F129" s="64"/>
      <c r="G129" s="64"/>
      <c r="H129" s="64"/>
      <c r="I129" s="64"/>
      <c r="J129" s="64"/>
      <c r="K129" s="64"/>
      <c r="L129" s="41"/>
      <c r="M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</sheetData>
  <sheetProtection sheet="1" autoFilter="0" formatColumns="0" formatRows="0" objects="1" scenarios="1" spinCount="100000" saltValue="tsOpRv2jAb1RBpmXSwXJQRIGbQ+PWawf/fvqOIjBGlNxT2hnCEakdISBgNbgdd3bM8gp9zKXW1AVv4lGtnoeCw==" hashValue="0Z3VwAhTeEmFX/ipGozouhQh7MWon7cl4XRm3odzFROEnNdKYTwRO4cYMEPfbHgLEYgai5auEeBpfKp7ZTZxiQ==" algorithmName="SHA-512" password="CC35"/>
  <autoFilter ref="C119:K1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102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88</v>
      </c>
    </row>
    <row r="4" hidden="1" s="1" customFormat="1" ht="24.96" customHeight="1">
      <c r="B4" s="17"/>
      <c r="D4" s="145" t="s">
        <v>130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Souvislá výměna kolejnic v obvodu Správy tratí Karlovy Vary pro rok 2021</v>
      </c>
      <c r="F7" s="147"/>
      <c r="G7" s="147"/>
      <c r="H7" s="147"/>
      <c r="L7" s="17"/>
    </row>
    <row r="8" hidden="1" s="1" customFormat="1" ht="12" customHeight="1">
      <c r="B8" s="17"/>
      <c r="D8" s="147" t="s">
        <v>131</v>
      </c>
      <c r="L8" s="17"/>
    </row>
    <row r="9" hidden="1" s="2" customFormat="1" ht="16.5" customHeight="1">
      <c r="A9" s="35"/>
      <c r="B9" s="41"/>
      <c r="C9" s="35"/>
      <c r="D9" s="35"/>
      <c r="E9" s="148" t="s">
        <v>132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133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266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4. 1. 2021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30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32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28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35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37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39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41</v>
      </c>
      <c r="G34" s="35"/>
      <c r="H34" s="35"/>
      <c r="I34" s="158" t="s">
        <v>40</v>
      </c>
      <c r="J34" s="158" t="s">
        <v>42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43</v>
      </c>
      <c r="E35" s="147" t="s">
        <v>44</v>
      </c>
      <c r="F35" s="160">
        <f>ROUND((SUM(BE120:BE129)),  2)</f>
        <v>0</v>
      </c>
      <c r="G35" s="35"/>
      <c r="H35" s="35"/>
      <c r="I35" s="161">
        <v>0.20999999999999999</v>
      </c>
      <c r="J35" s="160">
        <f>ROUND(((SUM(BE120:BE129))*I35),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45</v>
      </c>
      <c r="F36" s="160">
        <f>ROUND((SUM(BF120:BF129)),  2)</f>
        <v>0</v>
      </c>
      <c r="G36" s="35"/>
      <c r="H36" s="35"/>
      <c r="I36" s="161">
        <v>0.14999999999999999</v>
      </c>
      <c r="J36" s="160">
        <f>ROUND(((SUM(BF120:BF129))*I36),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ROUND((SUM(BG120:BG129)),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47</v>
      </c>
      <c r="F38" s="160">
        <f>ROUND((SUM(BH120:BH129)),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48</v>
      </c>
      <c r="F39" s="160">
        <f>ROUND((SUM(BI120:BI129)),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135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Souvislá výměna kolejnic v obvodu Správy tratí Karlovy Vary pro rok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131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132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133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A.1.4 - Přeprava(Sborník 2021)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ST Karlovy Vary</v>
      </c>
      <c r="G91" s="37"/>
      <c r="H91" s="37"/>
      <c r="I91" s="29" t="s">
        <v>22</v>
      </c>
      <c r="J91" s="76" t="str">
        <f>IF(J14="","",J14)</f>
        <v>4. 1. 2021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železnic,s.o.;OŘ ÚNL-ST K.Vary</v>
      </c>
      <c r="G93" s="37"/>
      <c r="H93" s="37"/>
      <c r="I93" s="29" t="s">
        <v>32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35</v>
      </c>
      <c r="J94" s="33" t="str">
        <f>E26</f>
        <v>Liprtová Pavlína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136</v>
      </c>
      <c r="D96" s="182"/>
      <c r="E96" s="182"/>
      <c r="F96" s="182"/>
      <c r="G96" s="182"/>
      <c r="H96" s="182"/>
      <c r="I96" s="182"/>
      <c r="J96" s="183" t="s">
        <v>137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138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139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140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80" t="str">
        <f>E7</f>
        <v>Souvislá výměna kolejnic v obvodu Správy tratí Karlovy Vary pro rok 2021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131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132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133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A.1.4 - Přeprava(Sborník 2021)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ST Karlovy Vary</v>
      </c>
      <c r="G114" s="37"/>
      <c r="H114" s="37"/>
      <c r="I114" s="29" t="s">
        <v>22</v>
      </c>
      <c r="J114" s="76" t="str">
        <f>IF(J14="","",J14)</f>
        <v>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železnic,s.o.;OŘ ÚNL-ST K.Vary</v>
      </c>
      <c r="G116" s="37"/>
      <c r="H116" s="37"/>
      <c r="I116" s="29" t="s">
        <v>32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30</v>
      </c>
      <c r="D117" s="37"/>
      <c r="E117" s="37"/>
      <c r="F117" s="24" t="str">
        <f>IF(E20="","",E20)</f>
        <v>Vyplň údaj</v>
      </c>
      <c r="G117" s="37"/>
      <c r="H117" s="37"/>
      <c r="I117" s="29" t="s">
        <v>35</v>
      </c>
      <c r="J117" s="33" t="str">
        <f>E26</f>
        <v>Liprtová Pavlína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141</v>
      </c>
      <c r="D119" s="188" t="s">
        <v>64</v>
      </c>
      <c r="E119" s="188" t="s">
        <v>60</v>
      </c>
      <c r="F119" s="188" t="s">
        <v>61</v>
      </c>
      <c r="G119" s="188" t="s">
        <v>142</v>
      </c>
      <c r="H119" s="188" t="s">
        <v>143</v>
      </c>
      <c r="I119" s="188" t="s">
        <v>144</v>
      </c>
      <c r="J119" s="188" t="s">
        <v>137</v>
      </c>
      <c r="K119" s="189" t="s">
        <v>145</v>
      </c>
      <c r="L119" s="190"/>
      <c r="M119" s="97" t="s">
        <v>1</v>
      </c>
      <c r="N119" s="98" t="s">
        <v>43</v>
      </c>
      <c r="O119" s="98" t="s">
        <v>146</v>
      </c>
      <c r="P119" s="98" t="s">
        <v>147</v>
      </c>
      <c r="Q119" s="98" t="s">
        <v>148</v>
      </c>
      <c r="R119" s="98" t="s">
        <v>149</v>
      </c>
      <c r="S119" s="98" t="s">
        <v>150</v>
      </c>
      <c r="T119" s="99" t="s">
        <v>151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152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SUM(P121:P129)</f>
        <v>0</v>
      </c>
      <c r="Q120" s="101"/>
      <c r="R120" s="193">
        <f>SUM(R121:R129)</f>
        <v>0</v>
      </c>
      <c r="S120" s="101"/>
      <c r="T120" s="194">
        <f>SUM(T121:T129)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78</v>
      </c>
      <c r="AU120" s="14" t="s">
        <v>139</v>
      </c>
      <c r="BK120" s="195">
        <f>SUM(BK121:BK129)</f>
        <v>0</v>
      </c>
    </row>
    <row r="121" s="2" customFormat="1">
      <c r="A121" s="35"/>
      <c r="B121" s="36"/>
      <c r="C121" s="196" t="s">
        <v>86</v>
      </c>
      <c r="D121" s="196" t="s">
        <v>153</v>
      </c>
      <c r="E121" s="197" t="s">
        <v>267</v>
      </c>
      <c r="F121" s="198" t="s">
        <v>268</v>
      </c>
      <c r="G121" s="199" t="s">
        <v>156</v>
      </c>
      <c r="H121" s="200">
        <v>5</v>
      </c>
      <c r="I121" s="201"/>
      <c r="J121" s="202">
        <f>ROUND(I121*H121,2)</f>
        <v>0</v>
      </c>
      <c r="K121" s="198" t="s">
        <v>157</v>
      </c>
      <c r="L121" s="41"/>
      <c r="M121" s="203" t="s">
        <v>1</v>
      </c>
      <c r="N121" s="204" t="s">
        <v>44</v>
      </c>
      <c r="O121" s="8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221</v>
      </c>
      <c r="AT121" s="207" t="s">
        <v>153</v>
      </c>
      <c r="AU121" s="207" t="s">
        <v>79</v>
      </c>
      <c r="AY121" s="14" t="s">
        <v>159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86</v>
      </c>
      <c r="BK121" s="208">
        <f>ROUND(I121*H121,2)</f>
        <v>0</v>
      </c>
      <c r="BL121" s="14" t="s">
        <v>221</v>
      </c>
      <c r="BM121" s="207" t="s">
        <v>269</v>
      </c>
    </row>
    <row r="122" s="2" customFormat="1">
      <c r="A122" s="35"/>
      <c r="B122" s="36"/>
      <c r="C122" s="37"/>
      <c r="D122" s="209" t="s">
        <v>161</v>
      </c>
      <c r="E122" s="37"/>
      <c r="F122" s="210" t="s">
        <v>270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161</v>
      </c>
      <c r="AU122" s="14" t="s">
        <v>79</v>
      </c>
    </row>
    <row r="123" s="2" customFormat="1">
      <c r="A123" s="35"/>
      <c r="B123" s="36"/>
      <c r="C123" s="37"/>
      <c r="D123" s="209" t="s">
        <v>199</v>
      </c>
      <c r="E123" s="37"/>
      <c r="F123" s="214" t="s">
        <v>271</v>
      </c>
      <c r="G123" s="37"/>
      <c r="H123" s="37"/>
      <c r="I123" s="211"/>
      <c r="J123" s="37"/>
      <c r="K123" s="37"/>
      <c r="L123" s="41"/>
      <c r="M123" s="212"/>
      <c r="N123" s="213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199</v>
      </c>
      <c r="AU123" s="14" t="s">
        <v>79</v>
      </c>
    </row>
    <row r="124" s="2" customFormat="1" ht="55.5" customHeight="1">
      <c r="A124" s="35"/>
      <c r="B124" s="36"/>
      <c r="C124" s="196" t="s">
        <v>88</v>
      </c>
      <c r="D124" s="196" t="s">
        <v>153</v>
      </c>
      <c r="E124" s="197" t="s">
        <v>272</v>
      </c>
      <c r="F124" s="198" t="s">
        <v>273</v>
      </c>
      <c r="G124" s="199" t="s">
        <v>214</v>
      </c>
      <c r="H124" s="200">
        <v>182.77600000000001</v>
      </c>
      <c r="I124" s="201"/>
      <c r="J124" s="202">
        <f>ROUND(I124*H124,2)</f>
        <v>0</v>
      </c>
      <c r="K124" s="198" t="s">
        <v>157</v>
      </c>
      <c r="L124" s="41"/>
      <c r="M124" s="203" t="s">
        <v>1</v>
      </c>
      <c r="N124" s="204" t="s">
        <v>44</v>
      </c>
      <c r="O124" s="88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7" t="s">
        <v>221</v>
      </c>
      <c r="AT124" s="207" t="s">
        <v>153</v>
      </c>
      <c r="AU124" s="207" t="s">
        <v>79</v>
      </c>
      <c r="AY124" s="14" t="s">
        <v>159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4" t="s">
        <v>86</v>
      </c>
      <c r="BK124" s="208">
        <f>ROUND(I124*H124,2)</f>
        <v>0</v>
      </c>
      <c r="BL124" s="14" t="s">
        <v>221</v>
      </c>
      <c r="BM124" s="207" t="s">
        <v>274</v>
      </c>
    </row>
    <row r="125" s="2" customFormat="1">
      <c r="A125" s="35"/>
      <c r="B125" s="36"/>
      <c r="C125" s="37"/>
      <c r="D125" s="209" t="s">
        <v>161</v>
      </c>
      <c r="E125" s="37"/>
      <c r="F125" s="210" t="s">
        <v>275</v>
      </c>
      <c r="G125" s="37"/>
      <c r="H125" s="37"/>
      <c r="I125" s="211"/>
      <c r="J125" s="37"/>
      <c r="K125" s="37"/>
      <c r="L125" s="41"/>
      <c r="M125" s="212"/>
      <c r="N125" s="213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161</v>
      </c>
      <c r="AU125" s="14" t="s">
        <v>79</v>
      </c>
    </row>
    <row r="126" s="2" customFormat="1">
      <c r="A126" s="35"/>
      <c r="B126" s="36"/>
      <c r="C126" s="37"/>
      <c r="D126" s="209" t="s">
        <v>199</v>
      </c>
      <c r="E126" s="37"/>
      <c r="F126" s="214" t="s">
        <v>276</v>
      </c>
      <c r="G126" s="37"/>
      <c r="H126" s="37"/>
      <c r="I126" s="211"/>
      <c r="J126" s="37"/>
      <c r="K126" s="37"/>
      <c r="L126" s="41"/>
      <c r="M126" s="212"/>
      <c r="N126" s="213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199</v>
      </c>
      <c r="AU126" s="14" t="s">
        <v>79</v>
      </c>
    </row>
    <row r="127" s="2" customFormat="1">
      <c r="A127" s="35"/>
      <c r="B127" s="36"/>
      <c r="C127" s="196" t="s">
        <v>167</v>
      </c>
      <c r="D127" s="196" t="s">
        <v>153</v>
      </c>
      <c r="E127" s="197" t="s">
        <v>277</v>
      </c>
      <c r="F127" s="198" t="s">
        <v>278</v>
      </c>
      <c r="G127" s="199" t="s">
        <v>214</v>
      </c>
      <c r="H127" s="200">
        <v>32.340000000000003</v>
      </c>
      <c r="I127" s="201"/>
      <c r="J127" s="202">
        <f>ROUND(I127*H127,2)</f>
        <v>0</v>
      </c>
      <c r="K127" s="198" t="s">
        <v>157</v>
      </c>
      <c r="L127" s="41"/>
      <c r="M127" s="203" t="s">
        <v>1</v>
      </c>
      <c r="N127" s="204" t="s">
        <v>44</v>
      </c>
      <c r="O127" s="88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7" t="s">
        <v>221</v>
      </c>
      <c r="AT127" s="207" t="s">
        <v>153</v>
      </c>
      <c r="AU127" s="207" t="s">
        <v>79</v>
      </c>
      <c r="AY127" s="14" t="s">
        <v>159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4" t="s">
        <v>86</v>
      </c>
      <c r="BK127" s="208">
        <f>ROUND(I127*H127,2)</f>
        <v>0</v>
      </c>
      <c r="BL127" s="14" t="s">
        <v>221</v>
      </c>
      <c r="BM127" s="207" t="s">
        <v>279</v>
      </c>
    </row>
    <row r="128" s="2" customFormat="1">
      <c r="A128" s="35"/>
      <c r="B128" s="36"/>
      <c r="C128" s="37"/>
      <c r="D128" s="209" t="s">
        <v>161</v>
      </c>
      <c r="E128" s="37"/>
      <c r="F128" s="210" t="s">
        <v>280</v>
      </c>
      <c r="G128" s="37"/>
      <c r="H128" s="37"/>
      <c r="I128" s="211"/>
      <c r="J128" s="37"/>
      <c r="K128" s="37"/>
      <c r="L128" s="41"/>
      <c r="M128" s="212"/>
      <c r="N128" s="213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161</v>
      </c>
      <c r="AU128" s="14" t="s">
        <v>79</v>
      </c>
    </row>
    <row r="129" s="2" customFormat="1">
      <c r="A129" s="35"/>
      <c r="B129" s="36"/>
      <c r="C129" s="37"/>
      <c r="D129" s="209" t="s">
        <v>199</v>
      </c>
      <c r="E129" s="37"/>
      <c r="F129" s="214" t="s">
        <v>281</v>
      </c>
      <c r="G129" s="37"/>
      <c r="H129" s="37"/>
      <c r="I129" s="211"/>
      <c r="J129" s="37"/>
      <c r="K129" s="37"/>
      <c r="L129" s="41"/>
      <c r="M129" s="225"/>
      <c r="N129" s="226"/>
      <c r="O129" s="227"/>
      <c r="P129" s="227"/>
      <c r="Q129" s="227"/>
      <c r="R129" s="227"/>
      <c r="S129" s="227"/>
      <c r="T129" s="228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199</v>
      </c>
      <c r="AU129" s="14" t="s">
        <v>79</v>
      </c>
    </row>
    <row r="130" s="2" customFormat="1" ht="6.96" customHeight="1">
      <c r="A130" s="35"/>
      <c r="B130" s="63"/>
      <c r="C130" s="64"/>
      <c r="D130" s="64"/>
      <c r="E130" s="64"/>
      <c r="F130" s="64"/>
      <c r="G130" s="64"/>
      <c r="H130" s="64"/>
      <c r="I130" s="64"/>
      <c r="J130" s="64"/>
      <c r="K130" s="64"/>
      <c r="L130" s="41"/>
      <c r="M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</sheetData>
  <sheetProtection sheet="1" autoFilter="0" formatColumns="0" formatRows="0" objects="1" scenarios="1" spinCount="100000" saltValue="57XA+ZDKqbIOv9Nc+q1ioF/hQDR94WYICCJcGjz4nG4KEVEIsKvKT3JHLl5FOIgOQ1ejXf9lSYJ3j3iu3ehoeg==" hashValue="hMQOiKEMOefg0cHVc57KH00pSt/fE4UwKZDWrJEhF10FSoxHEIH5OB7PHZ2Hhgm/0aibgQ1HM6LOFnKrV6UOuA==" algorithmName="SHA-512" password="CC35"/>
  <autoFilter ref="C119:K12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105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88</v>
      </c>
    </row>
    <row r="4" hidden="1" s="1" customFormat="1" ht="24.96" customHeight="1">
      <c r="B4" s="17"/>
      <c r="D4" s="145" t="s">
        <v>130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Souvislá výměna kolejnic v obvodu Správy tratí Karlovy Vary pro rok 2021</v>
      </c>
      <c r="F7" s="147"/>
      <c r="G7" s="147"/>
      <c r="H7" s="147"/>
      <c r="L7" s="17"/>
    </row>
    <row r="8" hidden="1" s="1" customFormat="1" ht="12" customHeight="1">
      <c r="B8" s="17"/>
      <c r="D8" s="147" t="s">
        <v>131</v>
      </c>
      <c r="L8" s="17"/>
    </row>
    <row r="9" hidden="1" s="2" customFormat="1" ht="16.5" customHeight="1">
      <c r="A9" s="35"/>
      <c r="B9" s="41"/>
      <c r="C9" s="35"/>
      <c r="D9" s="35"/>
      <c r="E9" s="148" t="s">
        <v>132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133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282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4. 1. 2021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30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32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28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35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37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39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41</v>
      </c>
      <c r="G34" s="35"/>
      <c r="H34" s="35"/>
      <c r="I34" s="158" t="s">
        <v>40</v>
      </c>
      <c r="J34" s="158" t="s">
        <v>42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43</v>
      </c>
      <c r="E35" s="147" t="s">
        <v>44</v>
      </c>
      <c r="F35" s="160">
        <f>ROUND((SUM(BE120:BE125)),  2)</f>
        <v>0</v>
      </c>
      <c r="G35" s="35"/>
      <c r="H35" s="35"/>
      <c r="I35" s="161">
        <v>0.20999999999999999</v>
      </c>
      <c r="J35" s="160">
        <f>ROUND(((SUM(BE120:BE125))*I35),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45</v>
      </c>
      <c r="F36" s="160">
        <f>ROUND((SUM(BF120:BF125)),  2)</f>
        <v>0</v>
      </c>
      <c r="G36" s="35"/>
      <c r="H36" s="35"/>
      <c r="I36" s="161">
        <v>0.14999999999999999</v>
      </c>
      <c r="J36" s="160">
        <f>ROUND(((SUM(BF120:BF125))*I36),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ROUND((SUM(BG120:BG125)),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47</v>
      </c>
      <c r="F38" s="160">
        <f>ROUND((SUM(BH120:BH125)),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48</v>
      </c>
      <c r="F39" s="160">
        <f>ROUND((SUM(BI120:BI125)),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135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Souvislá výměna kolejnic v obvodu Správy tratí Karlovy Vary pro rok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131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132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133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A.1.5 - VON(Sborník 2021)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ST Karlovy Vary</v>
      </c>
      <c r="G91" s="37"/>
      <c r="H91" s="37"/>
      <c r="I91" s="29" t="s">
        <v>22</v>
      </c>
      <c r="J91" s="76" t="str">
        <f>IF(J14="","",J14)</f>
        <v>4. 1. 2021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železnic,s.o.;OŘ ÚNL-ST K.Vary</v>
      </c>
      <c r="G93" s="37"/>
      <c r="H93" s="37"/>
      <c r="I93" s="29" t="s">
        <v>32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35</v>
      </c>
      <c r="J94" s="33" t="str">
        <f>E26</f>
        <v>Liprtová Pavlína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136</v>
      </c>
      <c r="D96" s="182"/>
      <c r="E96" s="182"/>
      <c r="F96" s="182"/>
      <c r="G96" s="182"/>
      <c r="H96" s="182"/>
      <c r="I96" s="182"/>
      <c r="J96" s="183" t="s">
        <v>137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138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139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140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80" t="str">
        <f>E7</f>
        <v>Souvislá výměna kolejnic v obvodu Správy tratí Karlovy Vary pro rok 2021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131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132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133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A.1.5 - VON(Sborník 2021)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ST Karlovy Vary</v>
      </c>
      <c r="G114" s="37"/>
      <c r="H114" s="37"/>
      <c r="I114" s="29" t="s">
        <v>22</v>
      </c>
      <c r="J114" s="76" t="str">
        <f>IF(J14="","",J14)</f>
        <v>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železnic,s.o.;OŘ ÚNL-ST K.Vary</v>
      </c>
      <c r="G116" s="37"/>
      <c r="H116" s="37"/>
      <c r="I116" s="29" t="s">
        <v>32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30</v>
      </c>
      <c r="D117" s="37"/>
      <c r="E117" s="37"/>
      <c r="F117" s="24" t="str">
        <f>IF(E20="","",E20)</f>
        <v>Vyplň údaj</v>
      </c>
      <c r="G117" s="37"/>
      <c r="H117" s="37"/>
      <c r="I117" s="29" t="s">
        <v>35</v>
      </c>
      <c r="J117" s="33" t="str">
        <f>E26</f>
        <v>Liprtová Pavlína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141</v>
      </c>
      <c r="D119" s="188" t="s">
        <v>64</v>
      </c>
      <c r="E119" s="188" t="s">
        <v>60</v>
      </c>
      <c r="F119" s="188" t="s">
        <v>61</v>
      </c>
      <c r="G119" s="188" t="s">
        <v>142</v>
      </c>
      <c r="H119" s="188" t="s">
        <v>143</v>
      </c>
      <c r="I119" s="188" t="s">
        <v>144</v>
      </c>
      <c r="J119" s="188" t="s">
        <v>137</v>
      </c>
      <c r="K119" s="189" t="s">
        <v>145</v>
      </c>
      <c r="L119" s="190"/>
      <c r="M119" s="97" t="s">
        <v>1</v>
      </c>
      <c r="N119" s="98" t="s">
        <v>43</v>
      </c>
      <c r="O119" s="98" t="s">
        <v>146</v>
      </c>
      <c r="P119" s="98" t="s">
        <v>147</v>
      </c>
      <c r="Q119" s="98" t="s">
        <v>148</v>
      </c>
      <c r="R119" s="98" t="s">
        <v>149</v>
      </c>
      <c r="S119" s="98" t="s">
        <v>150</v>
      </c>
      <c r="T119" s="99" t="s">
        <v>151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152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SUM(P121:P125)</f>
        <v>0</v>
      </c>
      <c r="Q120" s="101"/>
      <c r="R120" s="193">
        <f>SUM(R121:R125)</f>
        <v>0</v>
      </c>
      <c r="S120" s="101"/>
      <c r="T120" s="194">
        <f>SUM(T121:T125)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78</v>
      </c>
      <c r="AU120" s="14" t="s">
        <v>139</v>
      </c>
      <c r="BK120" s="195">
        <f>SUM(BK121:BK125)</f>
        <v>0</v>
      </c>
    </row>
    <row r="121" s="2" customFormat="1" ht="66.75" customHeight="1">
      <c r="A121" s="35"/>
      <c r="B121" s="36"/>
      <c r="C121" s="196" t="s">
        <v>86</v>
      </c>
      <c r="D121" s="196" t="s">
        <v>153</v>
      </c>
      <c r="E121" s="197" t="s">
        <v>283</v>
      </c>
      <c r="F121" s="198" t="s">
        <v>284</v>
      </c>
      <c r="G121" s="199" t="s">
        <v>285</v>
      </c>
      <c r="H121" s="229"/>
      <c r="I121" s="201"/>
      <c r="J121" s="202">
        <f>ROUND(I121*H121,2)</f>
        <v>0</v>
      </c>
      <c r="K121" s="198" t="s">
        <v>157</v>
      </c>
      <c r="L121" s="41"/>
      <c r="M121" s="203" t="s">
        <v>1</v>
      </c>
      <c r="N121" s="204" t="s">
        <v>44</v>
      </c>
      <c r="O121" s="8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158</v>
      </c>
      <c r="AT121" s="207" t="s">
        <v>153</v>
      </c>
      <c r="AU121" s="207" t="s">
        <v>79</v>
      </c>
      <c r="AY121" s="14" t="s">
        <v>159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86</v>
      </c>
      <c r="BK121" s="208">
        <f>ROUND(I121*H121,2)</f>
        <v>0</v>
      </c>
      <c r="BL121" s="14" t="s">
        <v>158</v>
      </c>
      <c r="BM121" s="207" t="s">
        <v>286</v>
      </c>
    </row>
    <row r="122" s="2" customFormat="1">
      <c r="A122" s="35"/>
      <c r="B122" s="36"/>
      <c r="C122" s="37"/>
      <c r="D122" s="209" t="s">
        <v>161</v>
      </c>
      <c r="E122" s="37"/>
      <c r="F122" s="210" t="s">
        <v>284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161</v>
      </c>
      <c r="AU122" s="14" t="s">
        <v>79</v>
      </c>
    </row>
    <row r="123" s="2" customFormat="1">
      <c r="A123" s="35"/>
      <c r="B123" s="36"/>
      <c r="C123" s="37"/>
      <c r="D123" s="209" t="s">
        <v>199</v>
      </c>
      <c r="E123" s="37"/>
      <c r="F123" s="214" t="s">
        <v>287</v>
      </c>
      <c r="G123" s="37"/>
      <c r="H123" s="37"/>
      <c r="I123" s="211"/>
      <c r="J123" s="37"/>
      <c r="K123" s="37"/>
      <c r="L123" s="41"/>
      <c r="M123" s="212"/>
      <c r="N123" s="213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199</v>
      </c>
      <c r="AU123" s="14" t="s">
        <v>79</v>
      </c>
    </row>
    <row r="124" s="2" customFormat="1">
      <c r="A124" s="35"/>
      <c r="B124" s="36"/>
      <c r="C124" s="196" t="s">
        <v>88</v>
      </c>
      <c r="D124" s="196" t="s">
        <v>153</v>
      </c>
      <c r="E124" s="197" t="s">
        <v>288</v>
      </c>
      <c r="F124" s="198" t="s">
        <v>289</v>
      </c>
      <c r="G124" s="199" t="s">
        <v>170</v>
      </c>
      <c r="H124" s="200">
        <v>4110</v>
      </c>
      <c r="I124" s="201"/>
      <c r="J124" s="202">
        <f>ROUND(I124*H124,2)</f>
        <v>0</v>
      </c>
      <c r="K124" s="198" t="s">
        <v>157</v>
      </c>
      <c r="L124" s="41"/>
      <c r="M124" s="203" t="s">
        <v>1</v>
      </c>
      <c r="N124" s="204" t="s">
        <v>44</v>
      </c>
      <c r="O124" s="88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7" t="s">
        <v>158</v>
      </c>
      <c r="AT124" s="207" t="s">
        <v>153</v>
      </c>
      <c r="AU124" s="207" t="s">
        <v>79</v>
      </c>
      <c r="AY124" s="14" t="s">
        <v>159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4" t="s">
        <v>86</v>
      </c>
      <c r="BK124" s="208">
        <f>ROUND(I124*H124,2)</f>
        <v>0</v>
      </c>
      <c r="BL124" s="14" t="s">
        <v>158</v>
      </c>
      <c r="BM124" s="207" t="s">
        <v>290</v>
      </c>
    </row>
    <row r="125" s="2" customFormat="1">
      <c r="A125" s="35"/>
      <c r="B125" s="36"/>
      <c r="C125" s="37"/>
      <c r="D125" s="209" t="s">
        <v>161</v>
      </c>
      <c r="E125" s="37"/>
      <c r="F125" s="210" t="s">
        <v>291</v>
      </c>
      <c r="G125" s="37"/>
      <c r="H125" s="37"/>
      <c r="I125" s="211"/>
      <c r="J125" s="37"/>
      <c r="K125" s="37"/>
      <c r="L125" s="41"/>
      <c r="M125" s="225"/>
      <c r="N125" s="226"/>
      <c r="O125" s="227"/>
      <c r="P125" s="227"/>
      <c r="Q125" s="227"/>
      <c r="R125" s="227"/>
      <c r="S125" s="227"/>
      <c r="T125" s="228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161</v>
      </c>
      <c r="AU125" s="14" t="s">
        <v>79</v>
      </c>
    </row>
    <row r="126" s="2" customFormat="1" ht="6.96" customHeight="1">
      <c r="A126" s="35"/>
      <c r="B126" s="63"/>
      <c r="C126" s="64"/>
      <c r="D126" s="64"/>
      <c r="E126" s="64"/>
      <c r="F126" s="64"/>
      <c r="G126" s="64"/>
      <c r="H126" s="64"/>
      <c r="I126" s="64"/>
      <c r="J126" s="64"/>
      <c r="K126" s="64"/>
      <c r="L126" s="41"/>
      <c r="M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</sheetData>
  <sheetProtection sheet="1" autoFilter="0" formatColumns="0" formatRows="0" objects="1" scenarios="1" spinCount="100000" saltValue="0zYTC6uvFdvtuNlSaVX7BN4xh47ewoQ4EZszlIShfDDdKMmAg3yLL4QuqNJYi9vzol2dd09xLGH08JYULrXUPg==" hashValue="3f5adVUfMW6bQqNEWT5ezp3e+GW/LC4jDvuJD48M+L1fyBzejtoUUeUE7V11KWbb3pkXok4wvNI985wEPBSaLA==" algorithmName="SHA-512" password="CC35"/>
  <autoFilter ref="C119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110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88</v>
      </c>
    </row>
    <row r="4" hidden="1" s="1" customFormat="1" ht="24.96" customHeight="1">
      <c r="B4" s="17"/>
      <c r="D4" s="145" t="s">
        <v>130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Souvislá výměna kolejnic v obvodu Správy tratí Karlovy Vary pro rok 2021</v>
      </c>
      <c r="F7" s="147"/>
      <c r="G7" s="147"/>
      <c r="H7" s="147"/>
      <c r="L7" s="17"/>
    </row>
    <row r="8" hidden="1" s="1" customFormat="1" ht="12" customHeight="1">
      <c r="B8" s="17"/>
      <c r="D8" s="147" t="s">
        <v>131</v>
      </c>
      <c r="L8" s="17"/>
    </row>
    <row r="9" hidden="1" s="2" customFormat="1" ht="16.5" customHeight="1">
      <c r="A9" s="35"/>
      <c r="B9" s="41"/>
      <c r="C9" s="35"/>
      <c r="D9" s="35"/>
      <c r="E9" s="148" t="s">
        <v>292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133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293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4. 1. 2021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30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32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28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35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37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39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41</v>
      </c>
      <c r="G34" s="35"/>
      <c r="H34" s="35"/>
      <c r="I34" s="158" t="s">
        <v>40</v>
      </c>
      <c r="J34" s="158" t="s">
        <v>42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43</v>
      </c>
      <c r="E35" s="147" t="s">
        <v>44</v>
      </c>
      <c r="F35" s="160">
        <f>ROUND((SUM(BE120:BE149)),  2)</f>
        <v>0</v>
      </c>
      <c r="G35" s="35"/>
      <c r="H35" s="35"/>
      <c r="I35" s="161">
        <v>0.20999999999999999</v>
      </c>
      <c r="J35" s="160">
        <f>ROUND(((SUM(BE120:BE149))*I35),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45</v>
      </c>
      <c r="F36" s="160">
        <f>ROUND((SUM(BF120:BF149)),  2)</f>
        <v>0</v>
      </c>
      <c r="G36" s="35"/>
      <c r="H36" s="35"/>
      <c r="I36" s="161">
        <v>0.14999999999999999</v>
      </c>
      <c r="J36" s="160">
        <f>ROUND(((SUM(BF120:BF149))*I36),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ROUND((SUM(BG120:BG149)),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47</v>
      </c>
      <c r="F38" s="160">
        <f>ROUND((SUM(BH120:BH149)),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48</v>
      </c>
      <c r="F39" s="160">
        <f>ROUND((SUM(BI120:BI149)),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135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Souvislá výměna kolejnic v obvodu Správy tratí Karlovy Vary pro rok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131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292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133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A.2.1 - Výměna kolejnic(Sborník 2021)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ST Karlovy Vary</v>
      </c>
      <c r="G91" s="37"/>
      <c r="H91" s="37"/>
      <c r="I91" s="29" t="s">
        <v>22</v>
      </c>
      <c r="J91" s="76" t="str">
        <f>IF(J14="","",J14)</f>
        <v>4. 1. 2021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železnic,s.o.;OŘ ÚNL-ST K.Vary</v>
      </c>
      <c r="G93" s="37"/>
      <c r="H93" s="37"/>
      <c r="I93" s="29" t="s">
        <v>32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35</v>
      </c>
      <c r="J94" s="33" t="str">
        <f>E26</f>
        <v>Liprtová Pavlína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136</v>
      </c>
      <c r="D96" s="182"/>
      <c r="E96" s="182"/>
      <c r="F96" s="182"/>
      <c r="G96" s="182"/>
      <c r="H96" s="182"/>
      <c r="I96" s="182"/>
      <c r="J96" s="183" t="s">
        <v>137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138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139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140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80" t="str">
        <f>E7</f>
        <v>Souvislá výměna kolejnic v obvodu Správy tratí Karlovy Vary pro rok 2021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131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292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133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A.2.1 - Výměna kolejnic(Sborník 2021)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ST Karlovy Vary</v>
      </c>
      <c r="G114" s="37"/>
      <c r="H114" s="37"/>
      <c r="I114" s="29" t="s">
        <v>22</v>
      </c>
      <c r="J114" s="76" t="str">
        <f>IF(J14="","",J14)</f>
        <v>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železnic,s.o.;OŘ ÚNL-ST K.Vary</v>
      </c>
      <c r="G116" s="37"/>
      <c r="H116" s="37"/>
      <c r="I116" s="29" t="s">
        <v>32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30</v>
      </c>
      <c r="D117" s="37"/>
      <c r="E117" s="37"/>
      <c r="F117" s="24" t="str">
        <f>IF(E20="","",E20)</f>
        <v>Vyplň údaj</v>
      </c>
      <c r="G117" s="37"/>
      <c r="H117" s="37"/>
      <c r="I117" s="29" t="s">
        <v>35</v>
      </c>
      <c r="J117" s="33" t="str">
        <f>E26</f>
        <v>Liprtová Pavlína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141</v>
      </c>
      <c r="D119" s="188" t="s">
        <v>64</v>
      </c>
      <c r="E119" s="188" t="s">
        <v>60</v>
      </c>
      <c r="F119" s="188" t="s">
        <v>61</v>
      </c>
      <c r="G119" s="188" t="s">
        <v>142</v>
      </c>
      <c r="H119" s="188" t="s">
        <v>143</v>
      </c>
      <c r="I119" s="188" t="s">
        <v>144</v>
      </c>
      <c r="J119" s="188" t="s">
        <v>137</v>
      </c>
      <c r="K119" s="189" t="s">
        <v>145</v>
      </c>
      <c r="L119" s="190"/>
      <c r="M119" s="97" t="s">
        <v>1</v>
      </c>
      <c r="N119" s="98" t="s">
        <v>43</v>
      </c>
      <c r="O119" s="98" t="s">
        <v>146</v>
      </c>
      <c r="P119" s="98" t="s">
        <v>147</v>
      </c>
      <c r="Q119" s="98" t="s">
        <v>148</v>
      </c>
      <c r="R119" s="98" t="s">
        <v>149</v>
      </c>
      <c r="S119" s="98" t="s">
        <v>150</v>
      </c>
      <c r="T119" s="99" t="s">
        <v>151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152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SUM(P121:P149)</f>
        <v>0</v>
      </c>
      <c r="Q120" s="101"/>
      <c r="R120" s="193">
        <f>SUM(R121:R149)</f>
        <v>0</v>
      </c>
      <c r="S120" s="101"/>
      <c r="T120" s="194">
        <f>SUM(T121:T149)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78</v>
      </c>
      <c r="AU120" s="14" t="s">
        <v>139</v>
      </c>
      <c r="BK120" s="195">
        <f>SUM(BK121:BK149)</f>
        <v>0</v>
      </c>
    </row>
    <row r="121" s="2" customFormat="1" ht="21.75" customHeight="1">
      <c r="A121" s="35"/>
      <c r="B121" s="36"/>
      <c r="C121" s="196" t="s">
        <v>86</v>
      </c>
      <c r="D121" s="196" t="s">
        <v>153</v>
      </c>
      <c r="E121" s="197" t="s">
        <v>154</v>
      </c>
      <c r="F121" s="198" t="s">
        <v>155</v>
      </c>
      <c r="G121" s="199" t="s">
        <v>156</v>
      </c>
      <c r="H121" s="200">
        <v>10</v>
      </c>
      <c r="I121" s="201"/>
      <c r="J121" s="202">
        <f>ROUND(I121*H121,2)</f>
        <v>0</v>
      </c>
      <c r="K121" s="198" t="s">
        <v>157</v>
      </c>
      <c r="L121" s="41"/>
      <c r="M121" s="203" t="s">
        <v>1</v>
      </c>
      <c r="N121" s="204" t="s">
        <v>44</v>
      </c>
      <c r="O121" s="8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158</v>
      </c>
      <c r="AT121" s="207" t="s">
        <v>153</v>
      </c>
      <c r="AU121" s="207" t="s">
        <v>79</v>
      </c>
      <c r="AY121" s="14" t="s">
        <v>159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86</v>
      </c>
      <c r="BK121" s="208">
        <f>ROUND(I121*H121,2)</f>
        <v>0</v>
      </c>
      <c r="BL121" s="14" t="s">
        <v>158</v>
      </c>
      <c r="BM121" s="207" t="s">
        <v>294</v>
      </c>
    </row>
    <row r="122" s="2" customFormat="1">
      <c r="A122" s="35"/>
      <c r="B122" s="36"/>
      <c r="C122" s="37"/>
      <c r="D122" s="209" t="s">
        <v>161</v>
      </c>
      <c r="E122" s="37"/>
      <c r="F122" s="210" t="s">
        <v>162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161</v>
      </c>
      <c r="AU122" s="14" t="s">
        <v>79</v>
      </c>
    </row>
    <row r="123" s="2" customFormat="1" ht="16.5" customHeight="1">
      <c r="A123" s="35"/>
      <c r="B123" s="36"/>
      <c r="C123" s="196" t="s">
        <v>88</v>
      </c>
      <c r="D123" s="196" t="s">
        <v>153</v>
      </c>
      <c r="E123" s="197" t="s">
        <v>163</v>
      </c>
      <c r="F123" s="198" t="s">
        <v>164</v>
      </c>
      <c r="G123" s="199" t="s">
        <v>156</v>
      </c>
      <c r="H123" s="200">
        <v>350</v>
      </c>
      <c r="I123" s="201"/>
      <c r="J123" s="202">
        <f>ROUND(I123*H123,2)</f>
        <v>0</v>
      </c>
      <c r="K123" s="198" t="s">
        <v>157</v>
      </c>
      <c r="L123" s="41"/>
      <c r="M123" s="203" t="s">
        <v>1</v>
      </c>
      <c r="N123" s="204" t="s">
        <v>44</v>
      </c>
      <c r="O123" s="88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158</v>
      </c>
      <c r="AT123" s="207" t="s">
        <v>153</v>
      </c>
      <c r="AU123" s="207" t="s">
        <v>79</v>
      </c>
      <c r="AY123" s="14" t="s">
        <v>159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86</v>
      </c>
      <c r="BK123" s="208">
        <f>ROUND(I123*H123,2)</f>
        <v>0</v>
      </c>
      <c r="BL123" s="14" t="s">
        <v>158</v>
      </c>
      <c r="BM123" s="207" t="s">
        <v>295</v>
      </c>
    </row>
    <row r="124" s="2" customFormat="1">
      <c r="A124" s="35"/>
      <c r="B124" s="36"/>
      <c r="C124" s="37"/>
      <c r="D124" s="209" t="s">
        <v>161</v>
      </c>
      <c r="E124" s="37"/>
      <c r="F124" s="210" t="s">
        <v>166</v>
      </c>
      <c r="G124" s="37"/>
      <c r="H124" s="37"/>
      <c r="I124" s="211"/>
      <c r="J124" s="37"/>
      <c r="K124" s="37"/>
      <c r="L124" s="41"/>
      <c r="M124" s="212"/>
      <c r="N124" s="213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161</v>
      </c>
      <c r="AU124" s="14" t="s">
        <v>79</v>
      </c>
    </row>
    <row r="125" s="2" customFormat="1">
      <c r="A125" s="35"/>
      <c r="B125" s="36"/>
      <c r="C125" s="196" t="s">
        <v>167</v>
      </c>
      <c r="D125" s="196" t="s">
        <v>153</v>
      </c>
      <c r="E125" s="197" t="s">
        <v>189</v>
      </c>
      <c r="F125" s="198" t="s">
        <v>190</v>
      </c>
      <c r="G125" s="199" t="s">
        <v>191</v>
      </c>
      <c r="H125" s="200">
        <v>44</v>
      </c>
      <c r="I125" s="201"/>
      <c r="J125" s="202">
        <f>ROUND(I125*H125,2)</f>
        <v>0</v>
      </c>
      <c r="K125" s="198" t="s">
        <v>157</v>
      </c>
      <c r="L125" s="41"/>
      <c r="M125" s="203" t="s">
        <v>1</v>
      </c>
      <c r="N125" s="204" t="s">
        <v>44</v>
      </c>
      <c r="O125" s="88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7" t="s">
        <v>158</v>
      </c>
      <c r="AT125" s="207" t="s">
        <v>153</v>
      </c>
      <c r="AU125" s="207" t="s">
        <v>79</v>
      </c>
      <c r="AY125" s="14" t="s">
        <v>159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4" t="s">
        <v>86</v>
      </c>
      <c r="BK125" s="208">
        <f>ROUND(I125*H125,2)</f>
        <v>0</v>
      </c>
      <c r="BL125" s="14" t="s">
        <v>158</v>
      </c>
      <c r="BM125" s="207" t="s">
        <v>296</v>
      </c>
    </row>
    <row r="126" s="2" customFormat="1">
      <c r="A126" s="35"/>
      <c r="B126" s="36"/>
      <c r="C126" s="37"/>
      <c r="D126" s="209" t="s">
        <v>161</v>
      </c>
      <c r="E126" s="37"/>
      <c r="F126" s="210" t="s">
        <v>193</v>
      </c>
      <c r="G126" s="37"/>
      <c r="H126" s="37"/>
      <c r="I126" s="211"/>
      <c r="J126" s="37"/>
      <c r="K126" s="37"/>
      <c r="L126" s="41"/>
      <c r="M126" s="212"/>
      <c r="N126" s="213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161</v>
      </c>
      <c r="AU126" s="14" t="s">
        <v>79</v>
      </c>
    </row>
    <row r="127" s="2" customFormat="1">
      <c r="A127" s="35"/>
      <c r="B127" s="36"/>
      <c r="C127" s="196" t="s">
        <v>158</v>
      </c>
      <c r="D127" s="196" t="s">
        <v>153</v>
      </c>
      <c r="E127" s="197" t="s">
        <v>207</v>
      </c>
      <c r="F127" s="198" t="s">
        <v>208</v>
      </c>
      <c r="G127" s="199" t="s">
        <v>191</v>
      </c>
      <c r="H127" s="200">
        <v>12</v>
      </c>
      <c r="I127" s="201"/>
      <c r="J127" s="202">
        <f>ROUND(I127*H127,2)</f>
        <v>0</v>
      </c>
      <c r="K127" s="198" t="s">
        <v>157</v>
      </c>
      <c r="L127" s="41"/>
      <c r="M127" s="203" t="s">
        <v>1</v>
      </c>
      <c r="N127" s="204" t="s">
        <v>44</v>
      </c>
      <c r="O127" s="88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7" t="s">
        <v>158</v>
      </c>
      <c r="AT127" s="207" t="s">
        <v>153</v>
      </c>
      <c r="AU127" s="207" t="s">
        <v>79</v>
      </c>
      <c r="AY127" s="14" t="s">
        <v>159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4" t="s">
        <v>86</v>
      </c>
      <c r="BK127" s="208">
        <f>ROUND(I127*H127,2)</f>
        <v>0</v>
      </c>
      <c r="BL127" s="14" t="s">
        <v>158</v>
      </c>
      <c r="BM127" s="207" t="s">
        <v>297</v>
      </c>
    </row>
    <row r="128" s="2" customFormat="1">
      <c r="A128" s="35"/>
      <c r="B128" s="36"/>
      <c r="C128" s="37"/>
      <c r="D128" s="209" t="s">
        <v>161</v>
      </c>
      <c r="E128" s="37"/>
      <c r="F128" s="210" t="s">
        <v>210</v>
      </c>
      <c r="G128" s="37"/>
      <c r="H128" s="37"/>
      <c r="I128" s="211"/>
      <c r="J128" s="37"/>
      <c r="K128" s="37"/>
      <c r="L128" s="41"/>
      <c r="M128" s="212"/>
      <c r="N128" s="213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161</v>
      </c>
      <c r="AU128" s="14" t="s">
        <v>79</v>
      </c>
    </row>
    <row r="129" s="2" customFormat="1">
      <c r="A129" s="35"/>
      <c r="B129" s="36"/>
      <c r="C129" s="196" t="s">
        <v>177</v>
      </c>
      <c r="D129" s="196" t="s">
        <v>153</v>
      </c>
      <c r="E129" s="197" t="s">
        <v>212</v>
      </c>
      <c r="F129" s="198" t="s">
        <v>213</v>
      </c>
      <c r="G129" s="199" t="s">
        <v>214</v>
      </c>
      <c r="H129" s="200">
        <v>109.63800000000001</v>
      </c>
      <c r="I129" s="201"/>
      <c r="J129" s="202">
        <f>ROUND(I129*H129,2)</f>
        <v>0</v>
      </c>
      <c r="K129" s="198" t="s">
        <v>157</v>
      </c>
      <c r="L129" s="41"/>
      <c r="M129" s="203" t="s">
        <v>1</v>
      </c>
      <c r="N129" s="204" t="s">
        <v>44</v>
      </c>
      <c r="O129" s="88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7" t="s">
        <v>158</v>
      </c>
      <c r="AT129" s="207" t="s">
        <v>153</v>
      </c>
      <c r="AU129" s="207" t="s">
        <v>79</v>
      </c>
      <c r="AY129" s="14" t="s">
        <v>159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4" t="s">
        <v>86</v>
      </c>
      <c r="BK129" s="208">
        <f>ROUND(I129*H129,2)</f>
        <v>0</v>
      </c>
      <c r="BL129" s="14" t="s">
        <v>158</v>
      </c>
      <c r="BM129" s="207" t="s">
        <v>298</v>
      </c>
    </row>
    <row r="130" s="2" customFormat="1">
      <c r="A130" s="35"/>
      <c r="B130" s="36"/>
      <c r="C130" s="37"/>
      <c r="D130" s="209" t="s">
        <v>161</v>
      </c>
      <c r="E130" s="37"/>
      <c r="F130" s="210" t="s">
        <v>216</v>
      </c>
      <c r="G130" s="37"/>
      <c r="H130" s="37"/>
      <c r="I130" s="211"/>
      <c r="J130" s="37"/>
      <c r="K130" s="37"/>
      <c r="L130" s="41"/>
      <c r="M130" s="212"/>
      <c r="N130" s="213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161</v>
      </c>
      <c r="AU130" s="14" t="s">
        <v>79</v>
      </c>
    </row>
    <row r="131" s="2" customFormat="1">
      <c r="A131" s="35"/>
      <c r="B131" s="36"/>
      <c r="C131" s="37"/>
      <c r="D131" s="209" t="s">
        <v>199</v>
      </c>
      <c r="E131" s="37"/>
      <c r="F131" s="214" t="s">
        <v>299</v>
      </c>
      <c r="G131" s="37"/>
      <c r="H131" s="37"/>
      <c r="I131" s="211"/>
      <c r="J131" s="37"/>
      <c r="K131" s="37"/>
      <c r="L131" s="41"/>
      <c r="M131" s="212"/>
      <c r="N131" s="213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199</v>
      </c>
      <c r="AU131" s="14" t="s">
        <v>79</v>
      </c>
    </row>
    <row r="132" s="10" customFormat="1">
      <c r="A132" s="10"/>
      <c r="B132" s="230"/>
      <c r="C132" s="231"/>
      <c r="D132" s="209" t="s">
        <v>300</v>
      </c>
      <c r="E132" s="232" t="s">
        <v>1</v>
      </c>
      <c r="F132" s="233" t="s">
        <v>301</v>
      </c>
      <c r="G132" s="231"/>
      <c r="H132" s="234">
        <v>109.63800000000001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40" t="s">
        <v>300</v>
      </c>
      <c r="AU132" s="240" t="s">
        <v>79</v>
      </c>
      <c r="AV132" s="10" t="s">
        <v>88</v>
      </c>
      <c r="AW132" s="10" t="s">
        <v>34</v>
      </c>
      <c r="AX132" s="10" t="s">
        <v>86</v>
      </c>
      <c r="AY132" s="240" t="s">
        <v>159</v>
      </c>
    </row>
    <row r="133" s="2" customFormat="1">
      <c r="A133" s="35"/>
      <c r="B133" s="36"/>
      <c r="C133" s="196" t="s">
        <v>182</v>
      </c>
      <c r="D133" s="196" t="s">
        <v>153</v>
      </c>
      <c r="E133" s="197" t="s">
        <v>219</v>
      </c>
      <c r="F133" s="198" t="s">
        <v>220</v>
      </c>
      <c r="G133" s="199" t="s">
        <v>214</v>
      </c>
      <c r="H133" s="200">
        <v>109.63800000000001</v>
      </c>
      <c r="I133" s="201"/>
      <c r="J133" s="202">
        <f>ROUND(I133*H133,2)</f>
        <v>0</v>
      </c>
      <c r="K133" s="198" t="s">
        <v>157</v>
      </c>
      <c r="L133" s="41"/>
      <c r="M133" s="203" t="s">
        <v>1</v>
      </c>
      <c r="N133" s="204" t="s">
        <v>44</v>
      </c>
      <c r="O133" s="88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7" t="s">
        <v>221</v>
      </c>
      <c r="AT133" s="207" t="s">
        <v>153</v>
      </c>
      <c r="AU133" s="207" t="s">
        <v>79</v>
      </c>
      <c r="AY133" s="14" t="s">
        <v>159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4" t="s">
        <v>86</v>
      </c>
      <c r="BK133" s="208">
        <f>ROUND(I133*H133,2)</f>
        <v>0</v>
      </c>
      <c r="BL133" s="14" t="s">
        <v>221</v>
      </c>
      <c r="BM133" s="207" t="s">
        <v>302</v>
      </c>
    </row>
    <row r="134" s="2" customFormat="1">
      <c r="A134" s="35"/>
      <c r="B134" s="36"/>
      <c r="C134" s="37"/>
      <c r="D134" s="209" t="s">
        <v>161</v>
      </c>
      <c r="E134" s="37"/>
      <c r="F134" s="210" t="s">
        <v>223</v>
      </c>
      <c r="G134" s="37"/>
      <c r="H134" s="37"/>
      <c r="I134" s="211"/>
      <c r="J134" s="37"/>
      <c r="K134" s="37"/>
      <c r="L134" s="41"/>
      <c r="M134" s="212"/>
      <c r="N134" s="213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161</v>
      </c>
      <c r="AU134" s="14" t="s">
        <v>79</v>
      </c>
    </row>
    <row r="135" s="2" customFormat="1">
      <c r="A135" s="35"/>
      <c r="B135" s="36"/>
      <c r="C135" s="196" t="s">
        <v>188</v>
      </c>
      <c r="D135" s="196" t="s">
        <v>153</v>
      </c>
      <c r="E135" s="197" t="s">
        <v>303</v>
      </c>
      <c r="F135" s="198" t="s">
        <v>304</v>
      </c>
      <c r="G135" s="199" t="s">
        <v>170</v>
      </c>
      <c r="H135" s="200">
        <v>2237.5</v>
      </c>
      <c r="I135" s="201"/>
      <c r="J135" s="202">
        <f>ROUND(I135*H135,2)</f>
        <v>0</v>
      </c>
      <c r="K135" s="198" t="s">
        <v>157</v>
      </c>
      <c r="L135" s="41"/>
      <c r="M135" s="203" t="s">
        <v>1</v>
      </c>
      <c r="N135" s="204" t="s">
        <v>44</v>
      </c>
      <c r="O135" s="88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7" t="s">
        <v>158</v>
      </c>
      <c r="AT135" s="207" t="s">
        <v>153</v>
      </c>
      <c r="AU135" s="207" t="s">
        <v>79</v>
      </c>
      <c r="AY135" s="14" t="s">
        <v>159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4" t="s">
        <v>86</v>
      </c>
      <c r="BK135" s="208">
        <f>ROUND(I135*H135,2)</f>
        <v>0</v>
      </c>
      <c r="BL135" s="14" t="s">
        <v>158</v>
      </c>
      <c r="BM135" s="207" t="s">
        <v>305</v>
      </c>
    </row>
    <row r="136" s="2" customFormat="1">
      <c r="A136" s="35"/>
      <c r="B136" s="36"/>
      <c r="C136" s="37"/>
      <c r="D136" s="209" t="s">
        <v>161</v>
      </c>
      <c r="E136" s="37"/>
      <c r="F136" s="210" t="s">
        <v>306</v>
      </c>
      <c r="G136" s="37"/>
      <c r="H136" s="37"/>
      <c r="I136" s="211"/>
      <c r="J136" s="37"/>
      <c r="K136" s="37"/>
      <c r="L136" s="41"/>
      <c r="M136" s="212"/>
      <c r="N136" s="213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161</v>
      </c>
      <c r="AU136" s="14" t="s">
        <v>79</v>
      </c>
    </row>
    <row r="137" s="2" customFormat="1">
      <c r="A137" s="35"/>
      <c r="B137" s="36"/>
      <c r="C137" s="37"/>
      <c r="D137" s="209" t="s">
        <v>307</v>
      </c>
      <c r="E137" s="37"/>
      <c r="F137" s="214" t="s">
        <v>308</v>
      </c>
      <c r="G137" s="37"/>
      <c r="H137" s="37"/>
      <c r="I137" s="211"/>
      <c r="J137" s="37"/>
      <c r="K137" s="37"/>
      <c r="L137" s="41"/>
      <c r="M137" s="212"/>
      <c r="N137" s="213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307</v>
      </c>
      <c r="AU137" s="14" t="s">
        <v>79</v>
      </c>
    </row>
    <row r="138" s="2" customFormat="1">
      <c r="A138" s="35"/>
      <c r="B138" s="36"/>
      <c r="C138" s="196" t="s">
        <v>194</v>
      </c>
      <c r="D138" s="196" t="s">
        <v>153</v>
      </c>
      <c r="E138" s="197" t="s">
        <v>309</v>
      </c>
      <c r="F138" s="198" t="s">
        <v>310</v>
      </c>
      <c r="G138" s="199" t="s">
        <v>170</v>
      </c>
      <c r="H138" s="200">
        <v>1637.5</v>
      </c>
      <c r="I138" s="201"/>
      <c r="J138" s="202">
        <f>ROUND(I138*H138,2)</f>
        <v>0</v>
      </c>
      <c r="K138" s="198" t="s">
        <v>157</v>
      </c>
      <c r="L138" s="41"/>
      <c r="M138" s="203" t="s">
        <v>1</v>
      </c>
      <c r="N138" s="204" t="s">
        <v>44</v>
      </c>
      <c r="O138" s="88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7" t="s">
        <v>158</v>
      </c>
      <c r="AT138" s="207" t="s">
        <v>153</v>
      </c>
      <c r="AU138" s="207" t="s">
        <v>79</v>
      </c>
      <c r="AY138" s="14" t="s">
        <v>159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4" t="s">
        <v>86</v>
      </c>
      <c r="BK138" s="208">
        <f>ROUND(I138*H138,2)</f>
        <v>0</v>
      </c>
      <c r="BL138" s="14" t="s">
        <v>158</v>
      </c>
      <c r="BM138" s="207" t="s">
        <v>311</v>
      </c>
    </row>
    <row r="139" s="2" customFormat="1">
      <c r="A139" s="35"/>
      <c r="B139" s="36"/>
      <c r="C139" s="37"/>
      <c r="D139" s="209" t="s">
        <v>161</v>
      </c>
      <c r="E139" s="37"/>
      <c r="F139" s="210" t="s">
        <v>312</v>
      </c>
      <c r="G139" s="37"/>
      <c r="H139" s="37"/>
      <c r="I139" s="211"/>
      <c r="J139" s="37"/>
      <c r="K139" s="37"/>
      <c r="L139" s="41"/>
      <c r="M139" s="212"/>
      <c r="N139" s="213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161</v>
      </c>
      <c r="AU139" s="14" t="s">
        <v>79</v>
      </c>
    </row>
    <row r="140" s="2" customFormat="1">
      <c r="A140" s="35"/>
      <c r="B140" s="36"/>
      <c r="C140" s="37"/>
      <c r="D140" s="209" t="s">
        <v>307</v>
      </c>
      <c r="E140" s="37"/>
      <c r="F140" s="214" t="s">
        <v>313</v>
      </c>
      <c r="G140" s="37"/>
      <c r="H140" s="37"/>
      <c r="I140" s="211"/>
      <c r="J140" s="37"/>
      <c r="K140" s="37"/>
      <c r="L140" s="41"/>
      <c r="M140" s="212"/>
      <c r="N140" s="213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307</v>
      </c>
      <c r="AU140" s="14" t="s">
        <v>79</v>
      </c>
    </row>
    <row r="141" s="2" customFormat="1" ht="16.5" customHeight="1">
      <c r="A141" s="35"/>
      <c r="B141" s="36"/>
      <c r="C141" s="196" t="s">
        <v>201</v>
      </c>
      <c r="D141" s="196" t="s">
        <v>153</v>
      </c>
      <c r="E141" s="197" t="s">
        <v>314</v>
      </c>
      <c r="F141" s="198" t="s">
        <v>315</v>
      </c>
      <c r="G141" s="199" t="s">
        <v>156</v>
      </c>
      <c r="H141" s="200">
        <v>360</v>
      </c>
      <c r="I141" s="201"/>
      <c r="J141" s="202">
        <f>ROUND(I141*H141,2)</f>
        <v>0</v>
      </c>
      <c r="K141" s="198" t="s">
        <v>157</v>
      </c>
      <c r="L141" s="41"/>
      <c r="M141" s="203" t="s">
        <v>1</v>
      </c>
      <c r="N141" s="204" t="s">
        <v>44</v>
      </c>
      <c r="O141" s="88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7" t="s">
        <v>158</v>
      </c>
      <c r="AT141" s="207" t="s">
        <v>153</v>
      </c>
      <c r="AU141" s="207" t="s">
        <v>79</v>
      </c>
      <c r="AY141" s="14" t="s">
        <v>159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4" t="s">
        <v>86</v>
      </c>
      <c r="BK141" s="208">
        <f>ROUND(I141*H141,2)</f>
        <v>0</v>
      </c>
      <c r="BL141" s="14" t="s">
        <v>158</v>
      </c>
      <c r="BM141" s="207" t="s">
        <v>316</v>
      </c>
    </row>
    <row r="142" s="2" customFormat="1">
      <c r="A142" s="35"/>
      <c r="B142" s="36"/>
      <c r="C142" s="37"/>
      <c r="D142" s="209" t="s">
        <v>161</v>
      </c>
      <c r="E142" s="37"/>
      <c r="F142" s="210" t="s">
        <v>317</v>
      </c>
      <c r="G142" s="37"/>
      <c r="H142" s="37"/>
      <c r="I142" s="211"/>
      <c r="J142" s="37"/>
      <c r="K142" s="37"/>
      <c r="L142" s="41"/>
      <c r="M142" s="212"/>
      <c r="N142" s="213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161</v>
      </c>
      <c r="AU142" s="14" t="s">
        <v>79</v>
      </c>
    </row>
    <row r="143" s="2" customFormat="1">
      <c r="A143" s="35"/>
      <c r="B143" s="36"/>
      <c r="C143" s="37"/>
      <c r="D143" s="209" t="s">
        <v>307</v>
      </c>
      <c r="E143" s="37"/>
      <c r="F143" s="214" t="s">
        <v>318</v>
      </c>
      <c r="G143" s="37"/>
      <c r="H143" s="37"/>
      <c r="I143" s="211"/>
      <c r="J143" s="37"/>
      <c r="K143" s="37"/>
      <c r="L143" s="41"/>
      <c r="M143" s="212"/>
      <c r="N143" s="213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307</v>
      </c>
      <c r="AU143" s="14" t="s">
        <v>79</v>
      </c>
    </row>
    <row r="144" s="2" customFormat="1">
      <c r="A144" s="35"/>
      <c r="B144" s="36"/>
      <c r="C144" s="196" t="s">
        <v>206</v>
      </c>
      <c r="D144" s="196" t="s">
        <v>153</v>
      </c>
      <c r="E144" s="197" t="s">
        <v>319</v>
      </c>
      <c r="F144" s="198" t="s">
        <v>320</v>
      </c>
      <c r="G144" s="199" t="s">
        <v>156</v>
      </c>
      <c r="H144" s="200">
        <v>500</v>
      </c>
      <c r="I144" s="201"/>
      <c r="J144" s="202">
        <f>ROUND(I144*H144,2)</f>
        <v>0</v>
      </c>
      <c r="K144" s="198" t="s">
        <v>157</v>
      </c>
      <c r="L144" s="41"/>
      <c r="M144" s="203" t="s">
        <v>1</v>
      </c>
      <c r="N144" s="204" t="s">
        <v>44</v>
      </c>
      <c r="O144" s="88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7" t="s">
        <v>158</v>
      </c>
      <c r="AT144" s="207" t="s">
        <v>153</v>
      </c>
      <c r="AU144" s="207" t="s">
        <v>79</v>
      </c>
      <c r="AY144" s="14" t="s">
        <v>159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4" t="s">
        <v>86</v>
      </c>
      <c r="BK144" s="208">
        <f>ROUND(I144*H144,2)</f>
        <v>0</v>
      </c>
      <c r="BL144" s="14" t="s">
        <v>158</v>
      </c>
      <c r="BM144" s="207" t="s">
        <v>321</v>
      </c>
    </row>
    <row r="145" s="2" customFormat="1">
      <c r="A145" s="35"/>
      <c r="B145" s="36"/>
      <c r="C145" s="37"/>
      <c r="D145" s="209" t="s">
        <v>161</v>
      </c>
      <c r="E145" s="37"/>
      <c r="F145" s="210" t="s">
        <v>322</v>
      </c>
      <c r="G145" s="37"/>
      <c r="H145" s="37"/>
      <c r="I145" s="211"/>
      <c r="J145" s="37"/>
      <c r="K145" s="37"/>
      <c r="L145" s="41"/>
      <c r="M145" s="212"/>
      <c r="N145" s="213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161</v>
      </c>
      <c r="AU145" s="14" t="s">
        <v>79</v>
      </c>
    </row>
    <row r="146" s="2" customFormat="1">
      <c r="A146" s="35"/>
      <c r="B146" s="36"/>
      <c r="C146" s="37"/>
      <c r="D146" s="209" t="s">
        <v>307</v>
      </c>
      <c r="E146" s="37"/>
      <c r="F146" s="214" t="s">
        <v>323</v>
      </c>
      <c r="G146" s="37"/>
      <c r="H146" s="37"/>
      <c r="I146" s="211"/>
      <c r="J146" s="37"/>
      <c r="K146" s="37"/>
      <c r="L146" s="41"/>
      <c r="M146" s="212"/>
      <c r="N146" s="213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307</v>
      </c>
      <c r="AU146" s="14" t="s">
        <v>79</v>
      </c>
    </row>
    <row r="147" s="2" customFormat="1" ht="44.25" customHeight="1">
      <c r="A147" s="35"/>
      <c r="B147" s="36"/>
      <c r="C147" s="196" t="s">
        <v>211</v>
      </c>
      <c r="D147" s="196" t="s">
        <v>153</v>
      </c>
      <c r="E147" s="197" t="s">
        <v>324</v>
      </c>
      <c r="F147" s="198" t="s">
        <v>325</v>
      </c>
      <c r="G147" s="199" t="s">
        <v>170</v>
      </c>
      <c r="H147" s="200">
        <v>670</v>
      </c>
      <c r="I147" s="201"/>
      <c r="J147" s="202">
        <f>ROUND(I147*H147,2)</f>
        <v>0</v>
      </c>
      <c r="K147" s="198" t="s">
        <v>157</v>
      </c>
      <c r="L147" s="41"/>
      <c r="M147" s="203" t="s">
        <v>1</v>
      </c>
      <c r="N147" s="204" t="s">
        <v>44</v>
      </c>
      <c r="O147" s="88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7" t="s">
        <v>158</v>
      </c>
      <c r="AT147" s="207" t="s">
        <v>153</v>
      </c>
      <c r="AU147" s="207" t="s">
        <v>79</v>
      </c>
      <c r="AY147" s="14" t="s">
        <v>159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4" t="s">
        <v>86</v>
      </c>
      <c r="BK147" s="208">
        <f>ROUND(I147*H147,2)</f>
        <v>0</v>
      </c>
      <c r="BL147" s="14" t="s">
        <v>158</v>
      </c>
      <c r="BM147" s="207" t="s">
        <v>326</v>
      </c>
    </row>
    <row r="148" s="2" customFormat="1">
      <c r="A148" s="35"/>
      <c r="B148" s="36"/>
      <c r="C148" s="37"/>
      <c r="D148" s="209" t="s">
        <v>161</v>
      </c>
      <c r="E148" s="37"/>
      <c r="F148" s="210" t="s">
        <v>327</v>
      </c>
      <c r="G148" s="37"/>
      <c r="H148" s="37"/>
      <c r="I148" s="211"/>
      <c r="J148" s="37"/>
      <c r="K148" s="37"/>
      <c r="L148" s="41"/>
      <c r="M148" s="212"/>
      <c r="N148" s="213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161</v>
      </c>
      <c r="AU148" s="14" t="s">
        <v>79</v>
      </c>
    </row>
    <row r="149" s="2" customFormat="1">
      <c r="A149" s="35"/>
      <c r="B149" s="36"/>
      <c r="C149" s="37"/>
      <c r="D149" s="209" t="s">
        <v>307</v>
      </c>
      <c r="E149" s="37"/>
      <c r="F149" s="214" t="s">
        <v>328</v>
      </c>
      <c r="G149" s="37"/>
      <c r="H149" s="37"/>
      <c r="I149" s="211"/>
      <c r="J149" s="37"/>
      <c r="K149" s="37"/>
      <c r="L149" s="41"/>
      <c r="M149" s="225"/>
      <c r="N149" s="226"/>
      <c r="O149" s="227"/>
      <c r="P149" s="227"/>
      <c r="Q149" s="227"/>
      <c r="R149" s="227"/>
      <c r="S149" s="227"/>
      <c r="T149" s="228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307</v>
      </c>
      <c r="AU149" s="14" t="s">
        <v>79</v>
      </c>
    </row>
    <row r="150" s="2" customFormat="1" ht="6.96" customHeight="1">
      <c r="A150" s="35"/>
      <c r="B150" s="63"/>
      <c r="C150" s="64"/>
      <c r="D150" s="64"/>
      <c r="E150" s="64"/>
      <c r="F150" s="64"/>
      <c r="G150" s="64"/>
      <c r="H150" s="64"/>
      <c r="I150" s="64"/>
      <c r="J150" s="64"/>
      <c r="K150" s="64"/>
      <c r="L150" s="41"/>
      <c r="M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</sheetData>
  <sheetProtection sheet="1" autoFilter="0" formatColumns="0" formatRows="0" objects="1" scenarios="1" spinCount="100000" saltValue="xgKpaQcCe57fQptTxNhg78l82XFE4CcJi+t9oJFDa24ve8a4A6HiQ9gXS9yW4OtBR+klKEDiSqT6zcsWjYJ4Tw==" hashValue="6ynEQ/O7jpl77BBv30GZgUy3cIk8ak2SrFnaBE6SRypo7K1ZIXqhn2eSNLKUzXIIPbFqyg7grzPzFJSVZfP9fA==" algorithmName="SHA-512" password="CC35"/>
  <autoFilter ref="C119:K14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112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88</v>
      </c>
    </row>
    <row r="4" hidden="1" s="1" customFormat="1" ht="24.96" customHeight="1">
      <c r="B4" s="17"/>
      <c r="D4" s="145" t="s">
        <v>130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Souvislá výměna kolejnic v obvodu Správy tratí Karlovy Vary pro rok 2021</v>
      </c>
      <c r="F7" s="147"/>
      <c r="G7" s="147"/>
      <c r="H7" s="147"/>
      <c r="L7" s="17"/>
    </row>
    <row r="8" hidden="1" s="1" customFormat="1" ht="12" customHeight="1">
      <c r="B8" s="17"/>
      <c r="D8" s="147" t="s">
        <v>131</v>
      </c>
      <c r="L8" s="17"/>
    </row>
    <row r="9" hidden="1" s="2" customFormat="1" ht="16.5" customHeight="1">
      <c r="A9" s="35"/>
      <c r="B9" s="41"/>
      <c r="C9" s="35"/>
      <c r="D9" s="35"/>
      <c r="E9" s="148" t="s">
        <v>292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133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329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4. 1. 2021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30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32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28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35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37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39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41</v>
      </c>
      <c r="G34" s="35"/>
      <c r="H34" s="35"/>
      <c r="I34" s="158" t="s">
        <v>40</v>
      </c>
      <c r="J34" s="158" t="s">
        <v>42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43</v>
      </c>
      <c r="E35" s="147" t="s">
        <v>44</v>
      </c>
      <c r="F35" s="160">
        <f>ROUND((SUM(BE120:BE124)),  2)</f>
        <v>0</v>
      </c>
      <c r="G35" s="35"/>
      <c r="H35" s="35"/>
      <c r="I35" s="161">
        <v>0.20999999999999999</v>
      </c>
      <c r="J35" s="160">
        <f>ROUND(((SUM(BE120:BE124))*I35),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45</v>
      </c>
      <c r="F36" s="160">
        <f>ROUND((SUM(BF120:BF124)),  2)</f>
        <v>0</v>
      </c>
      <c r="G36" s="35"/>
      <c r="H36" s="35"/>
      <c r="I36" s="161">
        <v>0.14999999999999999</v>
      </c>
      <c r="J36" s="160">
        <f>ROUND(((SUM(BF120:BF124))*I36),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ROUND((SUM(BG120:BG124)),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47</v>
      </c>
      <c r="F38" s="160">
        <f>ROUND((SUM(BH120:BH124)),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48</v>
      </c>
      <c r="F39" s="160">
        <f>ROUND((SUM(BI120:BI124)),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135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Souvislá výměna kolejnic v obvodu Správy tratí Karlovy Vary pro rok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131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292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133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A.2.2 - Materiál zajištěný objednatelem-NEOCEŇOVAT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ST Karlovy Vary</v>
      </c>
      <c r="G91" s="37"/>
      <c r="H91" s="37"/>
      <c r="I91" s="29" t="s">
        <v>22</v>
      </c>
      <c r="J91" s="76" t="str">
        <f>IF(J14="","",J14)</f>
        <v>4. 1. 2021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železnic,s.o.;OŘ ÚNL-ST K.Vary</v>
      </c>
      <c r="G93" s="37"/>
      <c r="H93" s="37"/>
      <c r="I93" s="29" t="s">
        <v>32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35</v>
      </c>
      <c r="J94" s="33" t="str">
        <f>E26</f>
        <v>Liprtová Pavlína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136</v>
      </c>
      <c r="D96" s="182"/>
      <c r="E96" s="182"/>
      <c r="F96" s="182"/>
      <c r="G96" s="182"/>
      <c r="H96" s="182"/>
      <c r="I96" s="182"/>
      <c r="J96" s="183" t="s">
        <v>137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138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139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140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80" t="str">
        <f>E7</f>
        <v>Souvislá výměna kolejnic v obvodu Správy tratí Karlovy Vary pro rok 2021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131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292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133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A.2.2 - Materiál zajištěný objednatelem-NEOCEŇOVAT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ST Karlovy Vary</v>
      </c>
      <c r="G114" s="37"/>
      <c r="H114" s="37"/>
      <c r="I114" s="29" t="s">
        <v>22</v>
      </c>
      <c r="J114" s="76" t="str">
        <f>IF(J14="","",J14)</f>
        <v>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železnic,s.o.;OŘ ÚNL-ST K.Vary</v>
      </c>
      <c r="G116" s="37"/>
      <c r="H116" s="37"/>
      <c r="I116" s="29" t="s">
        <v>32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30</v>
      </c>
      <c r="D117" s="37"/>
      <c r="E117" s="37"/>
      <c r="F117" s="24" t="str">
        <f>IF(E20="","",E20)</f>
        <v>Vyplň údaj</v>
      </c>
      <c r="G117" s="37"/>
      <c r="H117" s="37"/>
      <c r="I117" s="29" t="s">
        <v>35</v>
      </c>
      <c r="J117" s="33" t="str">
        <f>E26</f>
        <v>Liprtová Pavlína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141</v>
      </c>
      <c r="D119" s="188" t="s">
        <v>64</v>
      </c>
      <c r="E119" s="188" t="s">
        <v>60</v>
      </c>
      <c r="F119" s="188" t="s">
        <v>61</v>
      </c>
      <c r="G119" s="188" t="s">
        <v>142</v>
      </c>
      <c r="H119" s="188" t="s">
        <v>143</v>
      </c>
      <c r="I119" s="188" t="s">
        <v>144</v>
      </c>
      <c r="J119" s="188" t="s">
        <v>137</v>
      </c>
      <c r="K119" s="189" t="s">
        <v>145</v>
      </c>
      <c r="L119" s="190"/>
      <c r="M119" s="97" t="s">
        <v>1</v>
      </c>
      <c r="N119" s="98" t="s">
        <v>43</v>
      </c>
      <c r="O119" s="98" t="s">
        <v>146</v>
      </c>
      <c r="P119" s="98" t="s">
        <v>147</v>
      </c>
      <c r="Q119" s="98" t="s">
        <v>148</v>
      </c>
      <c r="R119" s="98" t="s">
        <v>149</v>
      </c>
      <c r="S119" s="98" t="s">
        <v>150</v>
      </c>
      <c r="T119" s="99" t="s">
        <v>151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152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SUM(P121:P124)</f>
        <v>0</v>
      </c>
      <c r="Q120" s="101"/>
      <c r="R120" s="193">
        <f>SUM(R121:R124)</f>
        <v>0.64800000000000002</v>
      </c>
      <c r="S120" s="101"/>
      <c r="T120" s="194">
        <f>SUM(T121:T124)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78</v>
      </c>
      <c r="AU120" s="14" t="s">
        <v>139</v>
      </c>
      <c r="BK120" s="195">
        <f>SUM(BK121:BK124)</f>
        <v>0</v>
      </c>
    </row>
    <row r="121" s="2" customFormat="1" ht="16.5" customHeight="1">
      <c r="A121" s="35"/>
      <c r="B121" s="36"/>
      <c r="C121" s="215" t="s">
        <v>86</v>
      </c>
      <c r="D121" s="215" t="s">
        <v>225</v>
      </c>
      <c r="E121" s="216" t="s">
        <v>246</v>
      </c>
      <c r="F121" s="217" t="s">
        <v>247</v>
      </c>
      <c r="G121" s="218" t="s">
        <v>170</v>
      </c>
      <c r="H121" s="219">
        <v>2237.5</v>
      </c>
      <c r="I121" s="220"/>
      <c r="J121" s="221">
        <f>ROUND(I121*H121,2)</f>
        <v>0</v>
      </c>
      <c r="K121" s="217" t="s">
        <v>157</v>
      </c>
      <c r="L121" s="222"/>
      <c r="M121" s="223" t="s">
        <v>1</v>
      </c>
      <c r="N121" s="224" t="s">
        <v>44</v>
      </c>
      <c r="O121" s="8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221</v>
      </c>
      <c r="AT121" s="207" t="s">
        <v>225</v>
      </c>
      <c r="AU121" s="207" t="s">
        <v>79</v>
      </c>
      <c r="AY121" s="14" t="s">
        <v>159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86</v>
      </c>
      <c r="BK121" s="208">
        <f>ROUND(I121*H121,2)</f>
        <v>0</v>
      </c>
      <c r="BL121" s="14" t="s">
        <v>221</v>
      </c>
      <c r="BM121" s="207" t="s">
        <v>330</v>
      </c>
    </row>
    <row r="122" s="2" customFormat="1">
      <c r="A122" s="35"/>
      <c r="B122" s="36"/>
      <c r="C122" s="37"/>
      <c r="D122" s="209" t="s">
        <v>161</v>
      </c>
      <c r="E122" s="37"/>
      <c r="F122" s="210" t="s">
        <v>247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161</v>
      </c>
      <c r="AU122" s="14" t="s">
        <v>79</v>
      </c>
    </row>
    <row r="123" s="2" customFormat="1" ht="21.75" customHeight="1">
      <c r="A123" s="35"/>
      <c r="B123" s="36"/>
      <c r="C123" s="215" t="s">
        <v>88</v>
      </c>
      <c r="D123" s="215" t="s">
        <v>225</v>
      </c>
      <c r="E123" s="216" t="s">
        <v>230</v>
      </c>
      <c r="F123" s="217" t="s">
        <v>231</v>
      </c>
      <c r="G123" s="218" t="s">
        <v>156</v>
      </c>
      <c r="H123" s="219">
        <v>3600</v>
      </c>
      <c r="I123" s="220"/>
      <c r="J123" s="221">
        <f>ROUND(I123*H123,2)</f>
        <v>0</v>
      </c>
      <c r="K123" s="217" t="s">
        <v>157</v>
      </c>
      <c r="L123" s="222"/>
      <c r="M123" s="223" t="s">
        <v>1</v>
      </c>
      <c r="N123" s="224" t="s">
        <v>44</v>
      </c>
      <c r="O123" s="88"/>
      <c r="P123" s="205">
        <f>O123*H123</f>
        <v>0</v>
      </c>
      <c r="Q123" s="205">
        <v>0.00018000000000000001</v>
      </c>
      <c r="R123" s="205">
        <f>Q123*H123</f>
        <v>0.64800000000000002</v>
      </c>
      <c r="S123" s="205">
        <v>0</v>
      </c>
      <c r="T123" s="20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221</v>
      </c>
      <c r="AT123" s="207" t="s">
        <v>225</v>
      </c>
      <c r="AU123" s="207" t="s">
        <v>79</v>
      </c>
      <c r="AY123" s="14" t="s">
        <v>159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86</v>
      </c>
      <c r="BK123" s="208">
        <f>ROUND(I123*H123,2)</f>
        <v>0</v>
      </c>
      <c r="BL123" s="14" t="s">
        <v>221</v>
      </c>
      <c r="BM123" s="207" t="s">
        <v>331</v>
      </c>
    </row>
    <row r="124" s="2" customFormat="1">
      <c r="A124" s="35"/>
      <c r="B124" s="36"/>
      <c r="C124" s="37"/>
      <c r="D124" s="209" t="s">
        <v>161</v>
      </c>
      <c r="E124" s="37"/>
      <c r="F124" s="210" t="s">
        <v>231</v>
      </c>
      <c r="G124" s="37"/>
      <c r="H124" s="37"/>
      <c r="I124" s="211"/>
      <c r="J124" s="37"/>
      <c r="K124" s="37"/>
      <c r="L124" s="41"/>
      <c r="M124" s="225"/>
      <c r="N124" s="226"/>
      <c r="O124" s="227"/>
      <c r="P124" s="227"/>
      <c r="Q124" s="227"/>
      <c r="R124" s="227"/>
      <c r="S124" s="227"/>
      <c r="T124" s="228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161</v>
      </c>
      <c r="AU124" s="14" t="s">
        <v>79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fHZYtKy/kL0s+LOgd6mZQXRz433Cjx4anMklGGcYm0pQyruwxm/FW76Zjv1xqTdkXvK1vZKp0UzCkCR5atEeXA==" hashValue="4+q3XCeMAAS5gPdGYToZuOhotBsjHwkQV+V8tOCpLaf4svnPvVlx83CJr1F2IALkSvvVCSvPrwVXIg4CkDfzLg==" algorithmName="SHA-512" password="CC35"/>
  <autoFilter ref="C119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114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88</v>
      </c>
    </row>
    <row r="4" hidden="1" s="1" customFormat="1" ht="24.96" customHeight="1">
      <c r="B4" s="17"/>
      <c r="D4" s="145" t="s">
        <v>130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Souvislá výměna kolejnic v obvodu Správy tratí Karlovy Vary pro rok 2021</v>
      </c>
      <c r="F7" s="147"/>
      <c r="G7" s="147"/>
      <c r="H7" s="147"/>
      <c r="L7" s="17"/>
    </row>
    <row r="8" hidden="1" s="1" customFormat="1" ht="12" customHeight="1">
      <c r="B8" s="17"/>
      <c r="D8" s="147" t="s">
        <v>131</v>
      </c>
      <c r="L8" s="17"/>
    </row>
    <row r="9" hidden="1" s="2" customFormat="1" ht="16.5" customHeight="1">
      <c r="A9" s="35"/>
      <c r="B9" s="41"/>
      <c r="C9" s="35"/>
      <c r="D9" s="35"/>
      <c r="E9" s="148" t="s">
        <v>292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133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332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4. 1. 2021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30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32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28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35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">
        <v>36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37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39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41</v>
      </c>
      <c r="G34" s="35"/>
      <c r="H34" s="35"/>
      <c r="I34" s="158" t="s">
        <v>40</v>
      </c>
      <c r="J34" s="158" t="s">
        <v>42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43</v>
      </c>
      <c r="E35" s="147" t="s">
        <v>44</v>
      </c>
      <c r="F35" s="160">
        <f>ROUND((SUM(BE120:BE126)),  2)</f>
        <v>0</v>
      </c>
      <c r="G35" s="35"/>
      <c r="H35" s="35"/>
      <c r="I35" s="161">
        <v>0.20999999999999999</v>
      </c>
      <c r="J35" s="160">
        <f>ROUND(((SUM(BE120:BE126))*I35),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45</v>
      </c>
      <c r="F36" s="160">
        <f>ROUND((SUM(BF120:BF126)),  2)</f>
        <v>0</v>
      </c>
      <c r="G36" s="35"/>
      <c r="H36" s="35"/>
      <c r="I36" s="161">
        <v>0.14999999999999999</v>
      </c>
      <c r="J36" s="160">
        <f>ROUND(((SUM(BF120:BF126))*I36),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ROUND((SUM(BG120:BG126)),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47</v>
      </c>
      <c r="F38" s="160">
        <f>ROUND((SUM(BH120:BH126)),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48</v>
      </c>
      <c r="F39" s="160">
        <f>ROUND((SUM(BI120:BI126)),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135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Souvislá výměna kolejnic v obvodu Správy tratí Karlovy Vary pro rok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131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292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133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A.2.3 - Přeprava(Sborník 2021)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ST Karlovy Vary</v>
      </c>
      <c r="G91" s="37"/>
      <c r="H91" s="37"/>
      <c r="I91" s="29" t="s">
        <v>22</v>
      </c>
      <c r="J91" s="76" t="str">
        <f>IF(J14="","",J14)</f>
        <v>4. 1. 2021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železnic,s.o.;OŘ ÚNL-ST K.Vary</v>
      </c>
      <c r="G93" s="37"/>
      <c r="H93" s="37"/>
      <c r="I93" s="29" t="s">
        <v>32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35</v>
      </c>
      <c r="J94" s="33" t="str">
        <f>E26</f>
        <v>Liprtová Pavlína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136</v>
      </c>
      <c r="D96" s="182"/>
      <c r="E96" s="182"/>
      <c r="F96" s="182"/>
      <c r="G96" s="182"/>
      <c r="H96" s="182"/>
      <c r="I96" s="182"/>
      <c r="J96" s="183" t="s">
        <v>137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138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139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140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80" t="str">
        <f>E7</f>
        <v>Souvislá výměna kolejnic v obvodu Správy tratí Karlovy Vary pro rok 2021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131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292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133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A.2.3 - Přeprava(Sborník 2021)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ST Karlovy Vary</v>
      </c>
      <c r="G114" s="37"/>
      <c r="H114" s="37"/>
      <c r="I114" s="29" t="s">
        <v>22</v>
      </c>
      <c r="J114" s="76" t="str">
        <f>IF(J14="","",J14)</f>
        <v>4. 1. 2021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železnic,s.o.;OŘ ÚNL-ST K.Vary</v>
      </c>
      <c r="G116" s="37"/>
      <c r="H116" s="37"/>
      <c r="I116" s="29" t="s">
        <v>32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30</v>
      </c>
      <c r="D117" s="37"/>
      <c r="E117" s="37"/>
      <c r="F117" s="24" t="str">
        <f>IF(E20="","",E20)</f>
        <v>Vyplň údaj</v>
      </c>
      <c r="G117" s="37"/>
      <c r="H117" s="37"/>
      <c r="I117" s="29" t="s">
        <v>35</v>
      </c>
      <c r="J117" s="33" t="str">
        <f>E26</f>
        <v>Liprtová Pavlína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141</v>
      </c>
      <c r="D119" s="188" t="s">
        <v>64</v>
      </c>
      <c r="E119" s="188" t="s">
        <v>60</v>
      </c>
      <c r="F119" s="188" t="s">
        <v>61</v>
      </c>
      <c r="G119" s="188" t="s">
        <v>142</v>
      </c>
      <c r="H119" s="188" t="s">
        <v>143</v>
      </c>
      <c r="I119" s="188" t="s">
        <v>144</v>
      </c>
      <c r="J119" s="188" t="s">
        <v>137</v>
      </c>
      <c r="K119" s="189" t="s">
        <v>145</v>
      </c>
      <c r="L119" s="190"/>
      <c r="M119" s="97" t="s">
        <v>1</v>
      </c>
      <c r="N119" s="98" t="s">
        <v>43</v>
      </c>
      <c r="O119" s="98" t="s">
        <v>146</v>
      </c>
      <c r="P119" s="98" t="s">
        <v>147</v>
      </c>
      <c r="Q119" s="98" t="s">
        <v>148</v>
      </c>
      <c r="R119" s="98" t="s">
        <v>149</v>
      </c>
      <c r="S119" s="98" t="s">
        <v>150</v>
      </c>
      <c r="T119" s="99" t="s">
        <v>151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152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SUM(P121:P126)</f>
        <v>0</v>
      </c>
      <c r="Q120" s="101"/>
      <c r="R120" s="193">
        <f>SUM(R121:R126)</f>
        <v>0</v>
      </c>
      <c r="S120" s="101"/>
      <c r="T120" s="194">
        <f>SUM(T121:T126)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78</v>
      </c>
      <c r="AU120" s="14" t="s">
        <v>139</v>
      </c>
      <c r="BK120" s="195">
        <f>SUM(BK121:BK126)</f>
        <v>0</v>
      </c>
    </row>
    <row r="121" s="2" customFormat="1">
      <c r="A121" s="35"/>
      <c r="B121" s="36"/>
      <c r="C121" s="196" t="s">
        <v>86</v>
      </c>
      <c r="D121" s="196" t="s">
        <v>153</v>
      </c>
      <c r="E121" s="197" t="s">
        <v>267</v>
      </c>
      <c r="F121" s="198" t="s">
        <v>268</v>
      </c>
      <c r="G121" s="199" t="s">
        <v>156</v>
      </c>
      <c r="H121" s="200">
        <v>2</v>
      </c>
      <c r="I121" s="201"/>
      <c r="J121" s="202">
        <f>ROUND(I121*H121,2)</f>
        <v>0</v>
      </c>
      <c r="K121" s="198" t="s">
        <v>157</v>
      </c>
      <c r="L121" s="41"/>
      <c r="M121" s="203" t="s">
        <v>1</v>
      </c>
      <c r="N121" s="204" t="s">
        <v>44</v>
      </c>
      <c r="O121" s="8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221</v>
      </c>
      <c r="AT121" s="207" t="s">
        <v>153</v>
      </c>
      <c r="AU121" s="207" t="s">
        <v>79</v>
      </c>
      <c r="AY121" s="14" t="s">
        <v>159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86</v>
      </c>
      <c r="BK121" s="208">
        <f>ROUND(I121*H121,2)</f>
        <v>0</v>
      </c>
      <c r="BL121" s="14" t="s">
        <v>221</v>
      </c>
      <c r="BM121" s="207" t="s">
        <v>333</v>
      </c>
    </row>
    <row r="122" s="2" customFormat="1">
      <c r="A122" s="35"/>
      <c r="B122" s="36"/>
      <c r="C122" s="37"/>
      <c r="D122" s="209" t="s">
        <v>161</v>
      </c>
      <c r="E122" s="37"/>
      <c r="F122" s="210" t="s">
        <v>270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161</v>
      </c>
      <c r="AU122" s="14" t="s">
        <v>79</v>
      </c>
    </row>
    <row r="123" s="2" customFormat="1">
      <c r="A123" s="35"/>
      <c r="B123" s="36"/>
      <c r="C123" s="37"/>
      <c r="D123" s="209" t="s">
        <v>199</v>
      </c>
      <c r="E123" s="37"/>
      <c r="F123" s="214" t="s">
        <v>334</v>
      </c>
      <c r="G123" s="37"/>
      <c r="H123" s="37"/>
      <c r="I123" s="211"/>
      <c r="J123" s="37"/>
      <c r="K123" s="37"/>
      <c r="L123" s="41"/>
      <c r="M123" s="212"/>
      <c r="N123" s="213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199</v>
      </c>
      <c r="AU123" s="14" t="s">
        <v>79</v>
      </c>
    </row>
    <row r="124" s="2" customFormat="1" ht="55.5" customHeight="1">
      <c r="A124" s="35"/>
      <c r="B124" s="36"/>
      <c r="C124" s="196" t="s">
        <v>88</v>
      </c>
      <c r="D124" s="196" t="s">
        <v>153</v>
      </c>
      <c r="E124" s="197" t="s">
        <v>272</v>
      </c>
      <c r="F124" s="198" t="s">
        <v>273</v>
      </c>
      <c r="G124" s="199" t="s">
        <v>214</v>
      </c>
      <c r="H124" s="200">
        <v>109.63800000000001</v>
      </c>
      <c r="I124" s="201"/>
      <c r="J124" s="202">
        <f>ROUND(I124*H124,2)</f>
        <v>0</v>
      </c>
      <c r="K124" s="198" t="s">
        <v>157</v>
      </c>
      <c r="L124" s="41"/>
      <c r="M124" s="203" t="s">
        <v>1</v>
      </c>
      <c r="N124" s="204" t="s">
        <v>44</v>
      </c>
      <c r="O124" s="88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7" t="s">
        <v>221</v>
      </c>
      <c r="AT124" s="207" t="s">
        <v>153</v>
      </c>
      <c r="AU124" s="207" t="s">
        <v>79</v>
      </c>
      <c r="AY124" s="14" t="s">
        <v>159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4" t="s">
        <v>86</v>
      </c>
      <c r="BK124" s="208">
        <f>ROUND(I124*H124,2)</f>
        <v>0</v>
      </c>
      <c r="BL124" s="14" t="s">
        <v>221</v>
      </c>
      <c r="BM124" s="207" t="s">
        <v>335</v>
      </c>
    </row>
    <row r="125" s="2" customFormat="1">
      <c r="A125" s="35"/>
      <c r="B125" s="36"/>
      <c r="C125" s="37"/>
      <c r="D125" s="209" t="s">
        <v>161</v>
      </c>
      <c r="E125" s="37"/>
      <c r="F125" s="210" t="s">
        <v>275</v>
      </c>
      <c r="G125" s="37"/>
      <c r="H125" s="37"/>
      <c r="I125" s="211"/>
      <c r="J125" s="37"/>
      <c r="K125" s="37"/>
      <c r="L125" s="41"/>
      <c r="M125" s="212"/>
      <c r="N125" s="213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161</v>
      </c>
      <c r="AU125" s="14" t="s">
        <v>79</v>
      </c>
    </row>
    <row r="126" s="2" customFormat="1">
      <c r="A126" s="35"/>
      <c r="B126" s="36"/>
      <c r="C126" s="37"/>
      <c r="D126" s="209" t="s">
        <v>199</v>
      </c>
      <c r="E126" s="37"/>
      <c r="F126" s="214" t="s">
        <v>336</v>
      </c>
      <c r="G126" s="37"/>
      <c r="H126" s="37"/>
      <c r="I126" s="211"/>
      <c r="J126" s="37"/>
      <c r="K126" s="37"/>
      <c r="L126" s="41"/>
      <c r="M126" s="225"/>
      <c r="N126" s="226"/>
      <c r="O126" s="227"/>
      <c r="P126" s="227"/>
      <c r="Q126" s="227"/>
      <c r="R126" s="227"/>
      <c r="S126" s="227"/>
      <c r="T126" s="228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199</v>
      </c>
      <c r="AU126" s="14" t="s">
        <v>79</v>
      </c>
    </row>
    <row r="127" s="2" customFormat="1" ht="6.96" customHeight="1">
      <c r="A127" s="35"/>
      <c r="B127" s="63"/>
      <c r="C127" s="64"/>
      <c r="D127" s="64"/>
      <c r="E127" s="64"/>
      <c r="F127" s="64"/>
      <c r="G127" s="64"/>
      <c r="H127" s="64"/>
      <c r="I127" s="64"/>
      <c r="J127" s="64"/>
      <c r="K127" s="64"/>
      <c r="L127" s="41"/>
      <c r="M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</sheetData>
  <sheetProtection sheet="1" autoFilter="0" formatColumns="0" formatRows="0" objects="1" scenarios="1" spinCount="100000" saltValue="+u4OPSsHNVmcRQcXtNdd/6pJh/3v3zbz4DoTDe+HIGpTS2FW9+hUJfmxL5pNeoRTqldg997yi7JRwgLPOPMbXw==" hashValue="a/eOcnCMmzlSwFhh/QF9WJQ1NBiSnn1oFlDCbk76ZHubqRcqJB8Z8FL6F5qbatOMC23n6S6Gk9lQ1CapUvJcog==" algorithmName="SHA-512" password="CC35"/>
  <autoFilter ref="C119:K12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Liprtová Pavlína</dc:creator>
  <cp:lastModifiedBy>Liprtová Pavlína</cp:lastModifiedBy>
  <dcterms:created xsi:type="dcterms:W3CDTF">2021-03-04T09:27:18Z</dcterms:created>
  <dcterms:modified xsi:type="dcterms:W3CDTF">2021-03-04T09:27:31Z</dcterms:modified>
</cp:coreProperties>
</file>